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7010" activeTab="0"/>
  </bookViews>
  <sheets>
    <sheet name="2019" sheetId="1" r:id="rId1"/>
  </sheets>
  <definedNames>
    <definedName name="_xlnm._FilterDatabase" localSheetId="0" hidden="1">'2019'!$A$3:$I$154</definedName>
  </definedNames>
  <calcPr fullCalcOnLoad="1"/>
</workbook>
</file>

<file path=xl/comments1.xml><?xml version="1.0" encoding="utf-8"?>
<comments xmlns="http://schemas.openxmlformats.org/spreadsheetml/2006/main">
  <authors>
    <author>Tomáš Gross</author>
  </authors>
  <commentList>
    <comment ref="F123" authorId="0">
      <text>
        <r>
          <rPr>
            <b/>
            <sz val="9"/>
            <rFont val="Tahoma"/>
            <family val="0"/>
          </rPr>
          <t xml:space="preserve">Tomáš Gross:
</t>
        </r>
        <r>
          <rPr>
            <sz val="9"/>
            <rFont val="Tahoma"/>
            <family val="2"/>
          </rPr>
          <t>15 tisíc Gross
20 tisíc Šťastová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Hynková</t>
        </r>
      </text>
    </comment>
  </commentList>
</comments>
</file>

<file path=xl/sharedStrings.xml><?xml version="1.0" encoding="utf-8"?>
<sst xmlns="http://schemas.openxmlformats.org/spreadsheetml/2006/main" count="300" uniqueCount="126">
  <si>
    <t>OdPa</t>
  </si>
  <si>
    <t>Pol</t>
  </si>
  <si>
    <t>ORG</t>
  </si>
  <si>
    <t>položka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</si>
  <si>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</si>
  <si>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</si>
  <si>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</si>
  <si>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</si>
  <si>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</si>
  <si>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</si>
  <si>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</si>
  <si>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</si>
  <si>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</si>
  <si>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</si>
  <si>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</si>
  <si>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</si>
  <si>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</si>
  <si>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</si>
  <si>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obyvatel TP</t>
  </si>
  <si>
    <t>prostředky z min. let</t>
  </si>
  <si>
    <t>bank. poplatky</t>
  </si>
  <si>
    <t>VH SMR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</si>
  <si>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</si>
  <si>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Rožnov p. R.</t>
  </si>
  <si>
    <t>SMO ČR</t>
  </si>
  <si>
    <t>nekapitálové příjmy a náhrady</t>
  </si>
  <si>
    <t>Tvorba webu roznovsko.cz</t>
  </si>
  <si>
    <t>Projekt CSS</t>
  </si>
  <si>
    <t>Florbalový turnaj</t>
  </si>
  <si>
    <t>kancelářské potřeby</t>
  </si>
  <si>
    <t>Destinační agentura Valašska</t>
  </si>
  <si>
    <t>mimořádný příspěvek od obcí - SOC</t>
  </si>
  <si>
    <t>služby poskytované SMR</t>
  </si>
  <si>
    <t>PŘÍJMY</t>
  </si>
  <si>
    <t>VÝDAJE</t>
  </si>
  <si>
    <t>Reklama na sociálních sítích</t>
  </si>
  <si>
    <t>ORJ</t>
  </si>
  <si>
    <t>Festival čs-sk filmu</t>
  </si>
  <si>
    <t>DOTACE</t>
  </si>
  <si>
    <t>Příjem sponzoři</t>
  </si>
  <si>
    <t>Příjem ze vstupného</t>
  </si>
  <si>
    <t>CESTOVNÍ RUCH</t>
  </si>
  <si>
    <t>CELKEM</t>
  </si>
  <si>
    <t>KULTURA</t>
  </si>
  <si>
    <t>OSTATNÍ TĚLOVÝCHOVNÁ ČINNOST</t>
  </si>
  <si>
    <t>Veletrhy cestovního ruchu</t>
  </si>
  <si>
    <t>Členský příspěvek-Bílé Karpaty</t>
  </si>
  <si>
    <t>Webhosting</t>
  </si>
  <si>
    <t>OSTATNÍ ČINNOSTI SOUVIS.SE SLUŽBAMI</t>
  </si>
  <si>
    <t>OBECNÉ VÝDAJE Z FIN.OPERACÍ</t>
  </si>
  <si>
    <t>GORDIC-mzdový SW-poplatek</t>
  </si>
  <si>
    <t>GORDIC-účetní SW-poplatek</t>
  </si>
  <si>
    <t>Sociální služby</t>
  </si>
  <si>
    <t>LÉKAŘSKÁ SLUŽBA PRVNÍ POMOCI</t>
  </si>
  <si>
    <t>Nákup služeb</t>
  </si>
  <si>
    <t>Ostatní osobní výdaje - DPP</t>
  </si>
  <si>
    <t>Pohoštění</t>
  </si>
  <si>
    <t>Nákup materiálu</t>
  </si>
  <si>
    <t>Den SMR</t>
  </si>
  <si>
    <t>Služby pěnežních ústavů</t>
  </si>
  <si>
    <t>Stroje, přístroje a zařízení</t>
  </si>
  <si>
    <t>Nájemné</t>
  </si>
  <si>
    <t>Občerstvení</t>
  </si>
  <si>
    <t xml:space="preserve">Věcné dary </t>
  </si>
  <si>
    <t>Neinvestiční transfery obcím</t>
  </si>
  <si>
    <t>Povinné pojistné - úrazové poj.</t>
  </si>
  <si>
    <t>Poštovní služby</t>
  </si>
  <si>
    <t>Nájem</t>
  </si>
  <si>
    <t>Povinná spoluúčast na projektu</t>
  </si>
  <si>
    <t>Školení</t>
  </si>
  <si>
    <t>Zpracování dat a služby inf.tech.</t>
  </si>
  <si>
    <t>Nákup ostatní služeb</t>
  </si>
  <si>
    <t>Cestovné</t>
  </si>
  <si>
    <t>Poskytnuté náhrady</t>
  </si>
  <si>
    <t>Ostatní neinv. transfery nezisk.org.</t>
  </si>
  <si>
    <t>Mzdy zaměstnanců</t>
  </si>
  <si>
    <t>Povinné pojistné - soc.zabezp.</t>
  </si>
  <si>
    <t>Povinné pojistné - zdrav.pojištění</t>
  </si>
  <si>
    <t>Náhrady mezd v době nemoci</t>
  </si>
  <si>
    <t>Dotace - příspěvek soc.služby</t>
  </si>
  <si>
    <t>KOMUNÁLNÍ SLUŽBY A ÚZEMNÍ ROZVOJ</t>
  </si>
  <si>
    <t>OSTATNÍ SOC.PÉČE A POMOC</t>
  </si>
  <si>
    <t>LSPP</t>
  </si>
  <si>
    <t>PROJEKT CSS</t>
  </si>
  <si>
    <t>PODPORA SOC.SLUŽEB</t>
  </si>
  <si>
    <t>ČLENSKÝ PŘÍSPĚVEK</t>
  </si>
  <si>
    <t>Pojištění - skútr</t>
  </si>
  <si>
    <t>Užívání služ. vozidel - CSS</t>
  </si>
  <si>
    <t>MŠMT ČR</t>
  </si>
  <si>
    <t>SW</t>
  </si>
  <si>
    <t>Drobný dlouhodobý hmotný majetek</t>
  </si>
  <si>
    <t>SMR</t>
  </si>
  <si>
    <t>Nákup ostatních služeb</t>
  </si>
  <si>
    <t>SLUŽBY POSKYTOVANÉ SMR</t>
  </si>
  <si>
    <t>Obecné výdaje z fin. operací</t>
  </si>
  <si>
    <t>OSTATNÍ ZÁLEŽITOSTI ZÁKL. VZDĚLÁVÁNÍ</t>
  </si>
  <si>
    <t>Daňové poradenství</t>
  </si>
  <si>
    <t>Rozpočet Sdružení Mikroregion Rožnovsko na rok 2019</t>
  </si>
  <si>
    <t>2019 schválený
(v tisících korunách)</t>
  </si>
  <si>
    <t>RUP
2019</t>
  </si>
  <si>
    <t>mimořádný příspěvek od obcí - CSS</t>
  </si>
  <si>
    <t>Klínový řemen - skútr</t>
  </si>
  <si>
    <t>Pohonné hmoty a maziva</t>
  </si>
  <si>
    <t>Olej - skútr</t>
  </si>
  <si>
    <t>Oprava a udržování</t>
  </si>
  <si>
    <t>Údržba skútru</t>
  </si>
  <si>
    <t>Ostatní osobní výdaje</t>
  </si>
  <si>
    <t>členský příspěvek od obcí</t>
  </si>
  <si>
    <t>Hutisko-Solanec</t>
  </si>
  <si>
    <t>Rožnov p.R.</t>
  </si>
  <si>
    <t>INV dotace od obcí - Festival čs-sk filmu</t>
  </si>
  <si>
    <t>NEINV dotace od obcí - Festival čs-sk filmu</t>
  </si>
  <si>
    <t>DPP</t>
  </si>
  <si>
    <t>mimořádný příspěvek od obcí - Poznávej se</t>
  </si>
  <si>
    <t>Poznávej se</t>
  </si>
  <si>
    <t>PROJEKT POZNÁVEJ SE</t>
  </si>
  <si>
    <t>PROJEKT FESTIVAL ČS-SK FILMU</t>
  </si>
  <si>
    <t>mimořádný příspěvek od obcí - MAP II</t>
  </si>
  <si>
    <t>PROJEKT MAP II</t>
  </si>
  <si>
    <t>Projekt MAP II</t>
  </si>
  <si>
    <t>Projekt MAP II - DPP</t>
  </si>
  <si>
    <t>Projekt MAP II - bank. poplatky</t>
  </si>
  <si>
    <t>Přijaté neinv.dary - Poznávej se</t>
  </si>
  <si>
    <t>Příjmy z poskyt. Služeb - Poznávej se</t>
  </si>
  <si>
    <t>ROP
03/2019</t>
  </si>
  <si>
    <r>
      <t xml:space="preserve">Rozpočet Sdružení Mikroregion Rožnovsko na rok 2019 byl schválen Valnou hromadou Sdružení Mikroregion Rožnovsko na řádném zasedání dne 11. 12. 2018. </t>
    </r>
    <r>
      <rPr>
        <b/>
        <sz val="10"/>
        <rFont val="Arial"/>
        <family val="2"/>
      </rPr>
      <t>ROP 03/2019 byl schválen per rollam Valnou hromadou Sdružení Mikroregion Rožnovsko v termínu 30.5. - 5.6.2019.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</si>
</sst>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#,##0\ _K_č"/>
    <numFmt numFmtId="169" formatCode="#,##0.0\ _K_č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1" fillId="33" borderId="1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169" fontId="0" fillId="0" borderId="33" xfId="0" applyNumberFormat="1" applyFont="1" applyFill="1" applyBorder="1" applyAlignment="1">
      <alignment horizontal="center" vertical="center"/>
    </xf>
    <xf numFmtId="169" fontId="0" fillId="0" borderId="34" xfId="0" applyNumberFormat="1" applyFont="1" applyFill="1" applyBorder="1" applyAlignment="1">
      <alignment horizontal="center" vertical="center"/>
    </xf>
    <xf numFmtId="169" fontId="0" fillId="0" borderId="35" xfId="0" applyNumberFormat="1" applyFont="1" applyFill="1" applyBorder="1" applyAlignment="1">
      <alignment horizontal="center" vertical="center"/>
    </xf>
    <xf numFmtId="166" fontId="0" fillId="34" borderId="35" xfId="0" applyNumberFormat="1" applyFont="1" applyFill="1" applyBorder="1" applyAlignment="1">
      <alignment horizontal="center" vertical="center"/>
    </xf>
    <xf numFmtId="169" fontId="0" fillId="0" borderId="32" xfId="0" applyNumberFormat="1" applyFont="1" applyFill="1" applyBorder="1" applyAlignment="1">
      <alignment horizontal="center" vertical="center"/>
    </xf>
    <xf numFmtId="166" fontId="0" fillId="34" borderId="13" xfId="0" applyNumberFormat="1" applyFont="1" applyFill="1" applyBorder="1" applyAlignment="1">
      <alignment horizontal="center" vertical="center"/>
    </xf>
    <xf numFmtId="169" fontId="0" fillId="0" borderId="36" xfId="0" applyNumberFormat="1" applyFont="1" applyFill="1" applyBorder="1" applyAlignment="1">
      <alignment horizontal="center" vertical="center"/>
    </xf>
    <xf numFmtId="169" fontId="0" fillId="0" borderId="29" xfId="0" applyNumberFormat="1" applyFont="1" applyFill="1" applyBorder="1" applyAlignment="1">
      <alignment horizontal="center" vertical="center"/>
    </xf>
    <xf numFmtId="169" fontId="1" fillId="33" borderId="3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22" xfId="0" applyNumberFormat="1" applyFont="1" applyFill="1" applyBorder="1" applyAlignment="1">
      <alignment/>
    </xf>
    <xf numFmtId="166" fontId="0" fillId="34" borderId="12" xfId="0" applyNumberFormat="1" applyFont="1" applyFill="1" applyBorder="1" applyAlignment="1">
      <alignment horizontal="center" vertical="center"/>
    </xf>
    <xf numFmtId="169" fontId="1" fillId="33" borderId="37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166" fontId="0" fillId="34" borderId="40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6" fontId="1" fillId="33" borderId="46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9" fontId="0" fillId="0" borderId="38" xfId="0" applyNumberFormat="1" applyFont="1" applyFill="1" applyBorder="1" applyAlignment="1">
      <alignment horizontal="center" vertical="center"/>
    </xf>
    <xf numFmtId="166" fontId="0" fillId="34" borderId="29" xfId="0" applyNumberFormat="1" applyFont="1" applyFill="1" applyBorder="1" applyAlignment="1">
      <alignment horizontal="center" vertical="center"/>
    </xf>
    <xf numFmtId="166" fontId="0" fillId="34" borderId="47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166" fontId="0" fillId="35" borderId="34" xfId="0" applyNumberFormat="1" applyFont="1" applyFill="1" applyBorder="1" applyAlignment="1">
      <alignment horizontal="center" vertical="center"/>
    </xf>
    <xf numFmtId="166" fontId="0" fillId="35" borderId="42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9" fontId="0" fillId="0" borderId="4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169" fontId="0" fillId="0" borderId="4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169" fontId="0" fillId="0" borderId="48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169" fontId="0" fillId="0" borderId="24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166" fontId="0" fillId="0" borderId="42" xfId="0" applyNumberFormat="1" applyFont="1" applyFill="1" applyBorder="1" applyAlignment="1">
      <alignment horizontal="center" vertical="center"/>
    </xf>
    <xf numFmtId="166" fontId="0" fillId="35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42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33" borderId="3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130" zoomScaleNormal="130" zoomScalePageLayoutView="0" workbookViewId="0" topLeftCell="A149">
      <selection activeCell="J158" sqref="J158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36.421875" style="2" customWidth="1"/>
    <col min="4" max="4" width="7.140625" style="2" customWidth="1"/>
    <col min="5" max="5" width="7.8515625" style="2" customWidth="1"/>
    <col min="6" max="6" width="26.8515625" style="2" customWidth="1"/>
    <col min="7" max="7" width="11.8515625" style="2" hidden="1" customWidth="1"/>
    <col min="8" max="8" width="13.8515625" style="3" hidden="1" customWidth="1"/>
    <col min="9" max="9" width="15.00390625" style="2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spans="1:9" ht="18" customHeight="1">
      <c r="A1" s="131" t="s">
        <v>97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16"/>
      <c r="B2" s="16"/>
      <c r="C2" s="16"/>
      <c r="D2" s="16"/>
      <c r="E2" s="16"/>
      <c r="F2" s="16"/>
      <c r="G2" s="16"/>
      <c r="H2" s="16"/>
    </row>
    <row r="3" spans="1:11" s="14" customFormat="1" ht="42" customHeight="1" thickBot="1">
      <c r="A3" s="17" t="s">
        <v>0</v>
      </c>
      <c r="B3" s="18" t="s">
        <v>1</v>
      </c>
      <c r="C3" s="18" t="s">
        <v>3</v>
      </c>
      <c r="D3" s="18" t="s">
        <v>2</v>
      </c>
      <c r="E3" s="18" t="s">
        <v>36</v>
      </c>
      <c r="F3" s="18"/>
      <c r="G3" s="19"/>
      <c r="H3" s="14" t="s">
        <v>11</v>
      </c>
      <c r="I3" s="64" t="s">
        <v>98</v>
      </c>
      <c r="J3" s="14" t="s">
        <v>124</v>
      </c>
      <c r="K3" s="14" t="s">
        <v>99</v>
      </c>
    </row>
    <row r="4" s="1" customFormat="1" ht="9" customHeight="1" thickBot="1">
      <c r="G4" s="4" t="s">
        <v>18</v>
      </c>
    </row>
    <row r="5" spans="1:9" s="1" customFormat="1" ht="14.25" customHeight="1" thickBot="1">
      <c r="A5" s="130" t="s">
        <v>33</v>
      </c>
      <c r="B5" s="130"/>
      <c r="C5" s="130"/>
      <c r="D5" s="130"/>
      <c r="E5" s="130"/>
      <c r="F5" s="130"/>
      <c r="G5" s="130"/>
      <c r="H5" s="130"/>
      <c r="I5" s="130"/>
    </row>
    <row r="6" spans="1:11" ht="14.25" customHeight="1">
      <c r="A6" s="27"/>
      <c r="B6" s="28">
        <v>4121</v>
      </c>
      <c r="C6" s="28" t="s">
        <v>107</v>
      </c>
      <c r="D6" s="28">
        <v>100</v>
      </c>
      <c r="E6" s="28">
        <v>3004</v>
      </c>
      <c r="F6" s="28" t="s">
        <v>4</v>
      </c>
      <c r="G6" s="38">
        <v>1813</v>
      </c>
      <c r="H6" s="28"/>
      <c r="I6" s="66">
        <v>19.4</v>
      </c>
      <c r="J6" s="81"/>
      <c r="K6" s="90"/>
    </row>
    <row r="7" spans="1:11" ht="14.25" customHeight="1">
      <c r="A7" s="26"/>
      <c r="B7" s="21">
        <v>4121</v>
      </c>
      <c r="C7" s="21" t="s">
        <v>107</v>
      </c>
      <c r="D7" s="21">
        <v>100</v>
      </c>
      <c r="E7" s="21">
        <v>3007</v>
      </c>
      <c r="F7" s="21" t="s">
        <v>12</v>
      </c>
      <c r="G7" s="39">
        <v>2436</v>
      </c>
      <c r="H7" s="21"/>
      <c r="I7" s="67">
        <v>24.6</v>
      </c>
      <c r="J7" s="75"/>
      <c r="K7" s="91"/>
    </row>
    <row r="8" spans="1:11" ht="14.25" customHeight="1">
      <c r="A8" s="26"/>
      <c r="B8" s="21">
        <v>4121</v>
      </c>
      <c r="C8" s="21" t="s">
        <v>107</v>
      </c>
      <c r="D8" s="21">
        <v>100</v>
      </c>
      <c r="E8" s="21">
        <v>3012</v>
      </c>
      <c r="F8" s="21" t="s">
        <v>6</v>
      </c>
      <c r="G8" s="39">
        <v>1967</v>
      </c>
      <c r="H8" s="21"/>
      <c r="I8" s="67">
        <v>20</v>
      </c>
      <c r="J8" s="75"/>
      <c r="K8" s="91"/>
    </row>
    <row r="9" spans="1:11" ht="14.25" customHeight="1">
      <c r="A9" s="26"/>
      <c r="B9" s="21">
        <v>4121</v>
      </c>
      <c r="C9" s="21" t="s">
        <v>107</v>
      </c>
      <c r="D9" s="21">
        <v>100</v>
      </c>
      <c r="E9" s="21">
        <v>3036</v>
      </c>
      <c r="F9" s="21" t="s">
        <v>5</v>
      </c>
      <c r="G9" s="39">
        <v>1661</v>
      </c>
      <c r="H9" s="21"/>
      <c r="I9" s="67">
        <v>17.4</v>
      </c>
      <c r="J9" s="75"/>
      <c r="K9" s="91"/>
    </row>
    <row r="10" spans="1:11" ht="14.25" customHeight="1">
      <c r="A10" s="26"/>
      <c r="B10" s="21">
        <v>4121</v>
      </c>
      <c r="C10" s="21" t="s">
        <v>107</v>
      </c>
      <c r="D10" s="21">
        <v>100</v>
      </c>
      <c r="E10" s="21">
        <v>3044</v>
      </c>
      <c r="F10" s="21" t="s">
        <v>13</v>
      </c>
      <c r="G10" s="39">
        <v>2266</v>
      </c>
      <c r="H10" s="21"/>
      <c r="I10" s="67">
        <v>22.4</v>
      </c>
      <c r="J10" s="75"/>
      <c r="K10" s="91"/>
    </row>
    <row r="11" spans="1:11" ht="14.25" customHeight="1">
      <c r="A11" s="26"/>
      <c r="B11" s="21">
        <v>4121</v>
      </c>
      <c r="C11" s="21" t="s">
        <v>107</v>
      </c>
      <c r="D11" s="21">
        <v>100</v>
      </c>
      <c r="E11" s="21">
        <v>3050</v>
      </c>
      <c r="F11" s="21" t="s">
        <v>7</v>
      </c>
      <c r="G11" s="39">
        <v>1621</v>
      </c>
      <c r="H11" s="21"/>
      <c r="I11" s="67">
        <v>17.3</v>
      </c>
      <c r="J11" s="75"/>
      <c r="K11" s="91"/>
    </row>
    <row r="12" spans="1:11" ht="14.25" customHeight="1">
      <c r="A12" s="26"/>
      <c r="B12" s="21">
        <v>4121</v>
      </c>
      <c r="C12" s="21" t="s">
        <v>107</v>
      </c>
      <c r="D12" s="21">
        <v>100</v>
      </c>
      <c r="E12" s="21">
        <v>3051</v>
      </c>
      <c r="F12" s="21" t="s">
        <v>14</v>
      </c>
      <c r="G12" s="39">
        <v>928</v>
      </c>
      <c r="H12" s="21"/>
      <c r="I12" s="67">
        <v>10.9</v>
      </c>
      <c r="J12" s="75"/>
      <c r="K12" s="91"/>
    </row>
    <row r="13" spans="1:11" ht="14.25" customHeight="1">
      <c r="A13" s="26"/>
      <c r="B13" s="21">
        <v>4121</v>
      </c>
      <c r="C13" s="21" t="s">
        <v>107</v>
      </c>
      <c r="D13" s="21">
        <v>100</v>
      </c>
      <c r="E13" s="21">
        <v>3054</v>
      </c>
      <c r="F13" s="21" t="s">
        <v>8</v>
      </c>
      <c r="G13" s="39">
        <v>5432</v>
      </c>
      <c r="H13" s="21"/>
      <c r="I13" s="67">
        <v>55.6</v>
      </c>
      <c r="J13" s="75"/>
      <c r="K13" s="91"/>
    </row>
    <row r="14" spans="1:11" ht="14.25" customHeight="1" thickBot="1">
      <c r="A14" s="42"/>
      <c r="B14" s="43">
        <v>4121</v>
      </c>
      <c r="C14" s="43" t="s">
        <v>107</v>
      </c>
      <c r="D14" s="43">
        <v>100</v>
      </c>
      <c r="E14" s="43">
        <v>3066</v>
      </c>
      <c r="F14" s="43" t="s">
        <v>23</v>
      </c>
      <c r="G14" s="44">
        <v>17460</v>
      </c>
      <c r="H14" s="43"/>
      <c r="I14" s="70">
        <v>164.7</v>
      </c>
      <c r="J14" s="76"/>
      <c r="K14" s="93"/>
    </row>
    <row r="15" spans="1:11" ht="14.25" customHeight="1" thickBot="1">
      <c r="A15" s="53"/>
      <c r="B15" s="54"/>
      <c r="C15" s="55" t="s">
        <v>85</v>
      </c>
      <c r="D15" s="54"/>
      <c r="E15" s="54"/>
      <c r="F15" s="55" t="s">
        <v>42</v>
      </c>
      <c r="G15" s="54"/>
      <c r="H15" s="54"/>
      <c r="I15" s="71">
        <f>SUM(I6:I14)</f>
        <v>352.29999999999995</v>
      </c>
      <c r="J15" s="71">
        <f>SUM(J6:J14)</f>
        <v>0</v>
      </c>
      <c r="K15" s="88">
        <f>SUM(K6:K14)</f>
        <v>0</v>
      </c>
    </row>
    <row r="16" spans="1:11" ht="14.25" customHeight="1">
      <c r="A16" s="27"/>
      <c r="B16" s="28">
        <v>4121</v>
      </c>
      <c r="C16" s="28" t="s">
        <v>31</v>
      </c>
      <c r="D16" s="28">
        <v>111</v>
      </c>
      <c r="E16" s="28">
        <v>3004</v>
      </c>
      <c r="F16" s="28" t="s">
        <v>4</v>
      </c>
      <c r="G16" s="38">
        <v>1813</v>
      </c>
      <c r="H16" s="28"/>
      <c r="I16" s="66">
        <v>194</v>
      </c>
      <c r="J16" s="77"/>
      <c r="K16" s="94"/>
    </row>
    <row r="17" spans="1:11" ht="14.25" customHeight="1">
      <c r="A17" s="26"/>
      <c r="B17" s="21">
        <v>4121</v>
      </c>
      <c r="C17" s="21" t="s">
        <v>31</v>
      </c>
      <c r="D17" s="21">
        <v>111</v>
      </c>
      <c r="E17" s="21">
        <v>3007</v>
      </c>
      <c r="F17" s="21" t="s">
        <v>12</v>
      </c>
      <c r="G17" s="39">
        <v>2436</v>
      </c>
      <c r="H17" s="21"/>
      <c r="I17" s="67">
        <v>246</v>
      </c>
      <c r="J17" s="75"/>
      <c r="K17" s="91"/>
    </row>
    <row r="18" spans="1:11" ht="14.25" customHeight="1">
      <c r="A18" s="26"/>
      <c r="B18" s="21">
        <v>4121</v>
      </c>
      <c r="C18" s="21" t="s">
        <v>31</v>
      </c>
      <c r="D18" s="21">
        <v>111</v>
      </c>
      <c r="E18" s="21">
        <v>3012</v>
      </c>
      <c r="F18" s="21" t="s">
        <v>6</v>
      </c>
      <c r="G18" s="39">
        <v>1967</v>
      </c>
      <c r="H18" s="21"/>
      <c r="I18" s="67">
        <v>200</v>
      </c>
      <c r="J18" s="75"/>
      <c r="K18" s="91"/>
    </row>
    <row r="19" spans="1:11" ht="14.25" customHeight="1">
      <c r="A19" s="26"/>
      <c r="B19" s="21">
        <v>4121</v>
      </c>
      <c r="C19" s="21" t="s">
        <v>31</v>
      </c>
      <c r="D19" s="21">
        <v>111</v>
      </c>
      <c r="E19" s="21">
        <v>3036</v>
      </c>
      <c r="F19" s="21" t="s">
        <v>5</v>
      </c>
      <c r="G19" s="39">
        <v>1661</v>
      </c>
      <c r="H19" s="21"/>
      <c r="I19" s="67">
        <v>174</v>
      </c>
      <c r="J19" s="75"/>
      <c r="K19" s="91"/>
    </row>
    <row r="20" spans="1:11" ht="14.25" customHeight="1">
      <c r="A20" s="26"/>
      <c r="B20" s="21">
        <v>4121</v>
      </c>
      <c r="C20" s="21" t="s">
        <v>31</v>
      </c>
      <c r="D20" s="21">
        <v>111</v>
      </c>
      <c r="E20" s="21">
        <v>3044</v>
      </c>
      <c r="F20" s="21" t="s">
        <v>13</v>
      </c>
      <c r="G20" s="39">
        <v>2266</v>
      </c>
      <c r="H20" s="21"/>
      <c r="I20" s="67">
        <v>224</v>
      </c>
      <c r="J20" s="75"/>
      <c r="K20" s="91"/>
    </row>
    <row r="21" spans="1:11" ht="14.25" customHeight="1">
      <c r="A21" s="26"/>
      <c r="B21" s="21">
        <v>4121</v>
      </c>
      <c r="C21" s="21" t="s">
        <v>31</v>
      </c>
      <c r="D21" s="21">
        <v>111</v>
      </c>
      <c r="E21" s="21">
        <v>3050</v>
      </c>
      <c r="F21" s="21" t="s">
        <v>7</v>
      </c>
      <c r="G21" s="39">
        <v>1621</v>
      </c>
      <c r="H21" s="21"/>
      <c r="I21" s="67">
        <v>173</v>
      </c>
      <c r="J21" s="75"/>
      <c r="K21" s="91"/>
    </row>
    <row r="22" spans="1:11" s="20" customFormat="1" ht="14.25" customHeight="1" thickBot="1">
      <c r="A22" s="31"/>
      <c r="B22" s="32">
        <v>4121</v>
      </c>
      <c r="C22" s="32" t="s">
        <v>31</v>
      </c>
      <c r="D22" s="32">
        <v>111</v>
      </c>
      <c r="E22" s="32">
        <v>3066</v>
      </c>
      <c r="F22" s="32" t="s">
        <v>23</v>
      </c>
      <c r="G22" s="40">
        <v>17460</v>
      </c>
      <c r="H22" s="32"/>
      <c r="I22" s="68">
        <v>4320</v>
      </c>
      <c r="J22" s="43"/>
      <c r="K22" s="95"/>
    </row>
    <row r="23" spans="1:11" ht="14.25" customHeight="1" thickBot="1">
      <c r="A23" s="53"/>
      <c r="B23" s="54"/>
      <c r="C23" s="55" t="s">
        <v>84</v>
      </c>
      <c r="D23" s="54"/>
      <c r="E23" s="54"/>
      <c r="F23" s="55" t="s">
        <v>42</v>
      </c>
      <c r="G23" s="54"/>
      <c r="H23" s="54"/>
      <c r="I23" s="71">
        <f>SUM(I16:I22)</f>
        <v>5531</v>
      </c>
      <c r="J23" s="79">
        <f>SUM(J16:J22)</f>
        <v>0</v>
      </c>
      <c r="K23" s="88">
        <f>SUM(K16:K22)</f>
        <v>0</v>
      </c>
    </row>
    <row r="24" spans="1:11" s="20" customFormat="1" ht="14.25" customHeight="1">
      <c r="A24" s="27">
        <v>3900</v>
      </c>
      <c r="B24" s="28">
        <v>2324</v>
      </c>
      <c r="C24" s="28" t="s">
        <v>25</v>
      </c>
      <c r="D24" s="28">
        <v>104</v>
      </c>
      <c r="E24" s="28"/>
      <c r="F24" s="28" t="s">
        <v>24</v>
      </c>
      <c r="G24" s="38">
        <v>17460</v>
      </c>
      <c r="H24" s="28"/>
      <c r="I24" s="66">
        <v>1187</v>
      </c>
      <c r="J24" s="78"/>
      <c r="K24" s="96"/>
    </row>
    <row r="25" spans="1:11" s="20" customFormat="1" ht="14.25" customHeight="1">
      <c r="A25" s="26"/>
      <c r="B25" s="21">
        <v>4121</v>
      </c>
      <c r="C25" s="21" t="s">
        <v>100</v>
      </c>
      <c r="D25" s="21">
        <v>104</v>
      </c>
      <c r="E25" s="21">
        <v>3004</v>
      </c>
      <c r="F25" s="21" t="s">
        <v>4</v>
      </c>
      <c r="G25" s="39">
        <v>1813</v>
      </c>
      <c r="H25" s="21"/>
      <c r="I25" s="67">
        <v>16.1</v>
      </c>
      <c r="J25" s="21"/>
      <c r="K25" s="92"/>
    </row>
    <row r="26" spans="1:11" s="20" customFormat="1" ht="14.25" customHeight="1">
      <c r="A26" s="26"/>
      <c r="B26" s="21">
        <v>4121</v>
      </c>
      <c r="C26" s="21" t="s">
        <v>100</v>
      </c>
      <c r="D26" s="21">
        <v>104</v>
      </c>
      <c r="E26" s="21">
        <v>3007</v>
      </c>
      <c r="F26" s="21" t="s">
        <v>12</v>
      </c>
      <c r="G26" s="39">
        <v>2436</v>
      </c>
      <c r="H26" s="21"/>
      <c r="I26" s="67">
        <v>20.4</v>
      </c>
      <c r="J26" s="21"/>
      <c r="K26" s="92"/>
    </row>
    <row r="27" spans="1:11" s="20" customFormat="1" ht="14.25" customHeight="1">
      <c r="A27" s="26"/>
      <c r="B27" s="21">
        <v>4121</v>
      </c>
      <c r="C27" s="21" t="s">
        <v>100</v>
      </c>
      <c r="D27" s="21">
        <v>104</v>
      </c>
      <c r="E27" s="21">
        <v>3012</v>
      </c>
      <c r="F27" s="21" t="s">
        <v>6</v>
      </c>
      <c r="G27" s="39">
        <v>1967</v>
      </c>
      <c r="H27" s="21"/>
      <c r="I27" s="67">
        <v>16.6</v>
      </c>
      <c r="J27" s="21"/>
      <c r="K27" s="92"/>
    </row>
    <row r="28" spans="1:11" s="20" customFormat="1" ht="14.25" customHeight="1">
      <c r="A28" s="26"/>
      <c r="B28" s="21">
        <v>4121</v>
      </c>
      <c r="C28" s="21" t="s">
        <v>100</v>
      </c>
      <c r="D28" s="21">
        <v>104</v>
      </c>
      <c r="E28" s="21">
        <v>3036</v>
      </c>
      <c r="F28" s="21" t="s">
        <v>5</v>
      </c>
      <c r="G28" s="39">
        <v>1661</v>
      </c>
      <c r="H28" s="21"/>
      <c r="I28" s="67">
        <v>14.4</v>
      </c>
      <c r="J28" s="21"/>
      <c r="K28" s="92"/>
    </row>
    <row r="29" spans="1:11" s="20" customFormat="1" ht="14.25" customHeight="1">
      <c r="A29" s="26"/>
      <c r="B29" s="21">
        <v>4121</v>
      </c>
      <c r="C29" s="21" t="s">
        <v>100</v>
      </c>
      <c r="D29" s="21">
        <v>104</v>
      </c>
      <c r="E29" s="21">
        <v>3044</v>
      </c>
      <c r="F29" s="21" t="s">
        <v>13</v>
      </c>
      <c r="G29" s="39">
        <v>2266</v>
      </c>
      <c r="H29" s="21"/>
      <c r="I29" s="67">
        <v>18.5</v>
      </c>
      <c r="J29" s="21"/>
      <c r="K29" s="92"/>
    </row>
    <row r="30" spans="1:11" s="20" customFormat="1" ht="14.25" customHeight="1">
      <c r="A30" s="26"/>
      <c r="B30" s="21">
        <v>4121</v>
      </c>
      <c r="C30" s="21" t="s">
        <v>100</v>
      </c>
      <c r="D30" s="21">
        <v>104</v>
      </c>
      <c r="E30" s="21">
        <v>3050</v>
      </c>
      <c r="F30" s="21" t="s">
        <v>7</v>
      </c>
      <c r="G30" s="39">
        <v>1621</v>
      </c>
      <c r="H30" s="21"/>
      <c r="I30" s="67">
        <v>14.4</v>
      </c>
      <c r="J30" s="21"/>
      <c r="K30" s="92"/>
    </row>
    <row r="31" spans="1:11" s="20" customFormat="1" ht="14.25" customHeight="1">
      <c r="A31" s="26"/>
      <c r="B31" s="21">
        <v>4121</v>
      </c>
      <c r="C31" s="21" t="s">
        <v>100</v>
      </c>
      <c r="D31" s="21">
        <v>104</v>
      </c>
      <c r="E31" s="21">
        <v>3051</v>
      </c>
      <c r="F31" s="21" t="s">
        <v>14</v>
      </c>
      <c r="G31" s="39">
        <v>1621</v>
      </c>
      <c r="H31" s="21"/>
      <c r="I31" s="67">
        <v>9</v>
      </c>
      <c r="J31" s="21"/>
      <c r="K31" s="92"/>
    </row>
    <row r="32" spans="1:11" s="20" customFormat="1" ht="14.25" customHeight="1">
      <c r="A32" s="26"/>
      <c r="B32" s="21">
        <v>4121</v>
      </c>
      <c r="C32" s="21" t="s">
        <v>100</v>
      </c>
      <c r="D32" s="21">
        <v>104</v>
      </c>
      <c r="E32" s="21">
        <v>3054</v>
      </c>
      <c r="F32" s="21" t="s">
        <v>8</v>
      </c>
      <c r="G32" s="39">
        <v>1621</v>
      </c>
      <c r="H32" s="21"/>
      <c r="I32" s="67">
        <v>46</v>
      </c>
      <c r="J32" s="21"/>
      <c r="K32" s="92"/>
    </row>
    <row r="33" spans="1:11" s="20" customFormat="1" ht="14.25" customHeight="1" thickBot="1">
      <c r="A33" s="42"/>
      <c r="B33" s="43">
        <v>4121</v>
      </c>
      <c r="C33" s="43" t="s">
        <v>100</v>
      </c>
      <c r="D33" s="43">
        <v>104</v>
      </c>
      <c r="E33" s="43">
        <v>3066</v>
      </c>
      <c r="F33" s="43" t="s">
        <v>23</v>
      </c>
      <c r="G33" s="44">
        <v>17460</v>
      </c>
      <c r="H33" s="43"/>
      <c r="I33" s="70">
        <v>136.4</v>
      </c>
      <c r="J33" s="43"/>
      <c r="K33" s="95"/>
    </row>
    <row r="34" spans="1:11" ht="14.25" customHeight="1" thickBot="1">
      <c r="A34" s="53"/>
      <c r="B34" s="54"/>
      <c r="C34" s="55" t="s">
        <v>83</v>
      </c>
      <c r="D34" s="54"/>
      <c r="E34" s="54"/>
      <c r="F34" s="55" t="s">
        <v>42</v>
      </c>
      <c r="G34" s="54"/>
      <c r="H34" s="54"/>
      <c r="I34" s="71">
        <f>SUM(I24:I33)</f>
        <v>1478.8000000000002</v>
      </c>
      <c r="J34" s="79">
        <f>SUM(J24:J33)</f>
        <v>0</v>
      </c>
      <c r="K34" s="88">
        <f>SUM(K24:K33)</f>
        <v>0</v>
      </c>
    </row>
    <row r="35" spans="1:11" ht="14.25" customHeight="1">
      <c r="A35" s="27">
        <v>4116</v>
      </c>
      <c r="B35" s="28"/>
      <c r="C35" s="28" t="s">
        <v>38</v>
      </c>
      <c r="D35" s="28">
        <v>105</v>
      </c>
      <c r="E35" s="28"/>
      <c r="F35" s="28" t="s">
        <v>88</v>
      </c>
      <c r="G35" s="38">
        <v>1813</v>
      </c>
      <c r="H35" s="28"/>
      <c r="I35" s="66">
        <v>3918.2</v>
      </c>
      <c r="J35" s="77"/>
      <c r="K35" s="94"/>
    </row>
    <row r="36" spans="1:11" ht="14.25" customHeight="1">
      <c r="A36" s="26"/>
      <c r="B36" s="21">
        <v>4121</v>
      </c>
      <c r="C36" s="21" t="s">
        <v>117</v>
      </c>
      <c r="D36" s="21">
        <v>105</v>
      </c>
      <c r="E36" s="21">
        <v>3004</v>
      </c>
      <c r="F36" s="21" t="s">
        <v>4</v>
      </c>
      <c r="G36" s="39">
        <v>1813</v>
      </c>
      <c r="H36" s="21"/>
      <c r="I36" s="67">
        <v>14.6</v>
      </c>
      <c r="J36" s="75"/>
      <c r="K36" s="91"/>
    </row>
    <row r="37" spans="1:11" ht="14.25" customHeight="1">
      <c r="A37" s="26"/>
      <c r="B37" s="21">
        <v>4121</v>
      </c>
      <c r="C37" s="21" t="s">
        <v>117</v>
      </c>
      <c r="D37" s="30">
        <v>105</v>
      </c>
      <c r="E37" s="21">
        <v>3007</v>
      </c>
      <c r="F37" s="21" t="s">
        <v>12</v>
      </c>
      <c r="G37" s="39">
        <v>2436</v>
      </c>
      <c r="H37" s="21"/>
      <c r="I37" s="67">
        <v>12.8</v>
      </c>
      <c r="J37" s="75"/>
      <c r="K37" s="91"/>
    </row>
    <row r="38" spans="1:11" ht="14.25" customHeight="1">
      <c r="A38" s="26"/>
      <c r="B38" s="21">
        <v>4121</v>
      </c>
      <c r="C38" s="21" t="s">
        <v>117</v>
      </c>
      <c r="D38" s="30">
        <v>105</v>
      </c>
      <c r="E38" s="21">
        <v>3012</v>
      </c>
      <c r="F38" s="21" t="s">
        <v>6</v>
      </c>
      <c r="G38" s="39">
        <v>1967</v>
      </c>
      <c r="H38" s="21"/>
      <c r="I38" s="67">
        <v>12.2</v>
      </c>
      <c r="J38" s="75"/>
      <c r="K38" s="91"/>
    </row>
    <row r="39" spans="1:11" ht="14.25" customHeight="1">
      <c r="A39" s="26"/>
      <c r="B39" s="21">
        <v>4121</v>
      </c>
      <c r="C39" s="21" t="s">
        <v>117</v>
      </c>
      <c r="D39" s="30">
        <v>105</v>
      </c>
      <c r="E39" s="21">
        <v>3036</v>
      </c>
      <c r="F39" s="21" t="s">
        <v>5</v>
      </c>
      <c r="G39" s="39">
        <v>1661</v>
      </c>
      <c r="H39" s="21"/>
      <c r="I39" s="67">
        <v>7</v>
      </c>
      <c r="J39" s="75"/>
      <c r="K39" s="91"/>
    </row>
    <row r="40" spans="1:11" ht="14.25" customHeight="1">
      <c r="A40" s="26"/>
      <c r="B40" s="21">
        <v>4121</v>
      </c>
      <c r="C40" s="21" t="s">
        <v>117</v>
      </c>
      <c r="D40" s="30">
        <v>105</v>
      </c>
      <c r="E40" s="21">
        <v>3044</v>
      </c>
      <c r="F40" s="21" t="s">
        <v>13</v>
      </c>
      <c r="G40" s="39">
        <v>2266</v>
      </c>
      <c r="H40" s="21"/>
      <c r="I40" s="67">
        <v>14.2</v>
      </c>
      <c r="J40" s="75"/>
      <c r="K40" s="91"/>
    </row>
    <row r="41" spans="1:11" ht="14.25" customHeight="1">
      <c r="A41" s="26"/>
      <c r="B41" s="21">
        <v>4121</v>
      </c>
      <c r="C41" s="21" t="s">
        <v>117</v>
      </c>
      <c r="D41" s="30">
        <v>105</v>
      </c>
      <c r="E41" s="21">
        <v>3050</v>
      </c>
      <c r="F41" s="21" t="s">
        <v>7</v>
      </c>
      <c r="G41" s="39">
        <v>1621</v>
      </c>
      <c r="H41" s="21"/>
      <c r="I41" s="67">
        <v>12.5</v>
      </c>
      <c r="J41" s="75"/>
      <c r="K41" s="91"/>
    </row>
    <row r="42" spans="1:11" s="20" customFormat="1" ht="14.25" customHeight="1">
      <c r="A42" s="26"/>
      <c r="B42" s="21">
        <v>4121</v>
      </c>
      <c r="C42" s="21" t="s">
        <v>117</v>
      </c>
      <c r="D42" s="30">
        <v>105</v>
      </c>
      <c r="E42" s="21">
        <v>3051</v>
      </c>
      <c r="F42" s="21" t="s">
        <v>14</v>
      </c>
      <c r="G42" s="39">
        <v>1621</v>
      </c>
      <c r="H42" s="21"/>
      <c r="I42" s="67">
        <v>2.7</v>
      </c>
      <c r="J42" s="21"/>
      <c r="K42" s="92"/>
    </row>
    <row r="43" spans="1:11" s="20" customFormat="1" ht="14.25" customHeight="1">
      <c r="A43" s="26"/>
      <c r="B43" s="21">
        <v>4121</v>
      </c>
      <c r="C43" s="21" t="s">
        <v>117</v>
      </c>
      <c r="D43" s="30">
        <v>105</v>
      </c>
      <c r="E43" s="21">
        <v>3054</v>
      </c>
      <c r="F43" s="21" t="s">
        <v>8</v>
      </c>
      <c r="G43" s="39">
        <v>1621</v>
      </c>
      <c r="H43" s="21"/>
      <c r="I43" s="67">
        <v>37.2</v>
      </c>
      <c r="J43" s="21"/>
      <c r="K43" s="92"/>
    </row>
    <row r="44" spans="1:11" s="20" customFormat="1" ht="14.25" customHeight="1" thickBot="1">
      <c r="A44" s="42"/>
      <c r="B44" s="43">
        <v>4121</v>
      </c>
      <c r="C44" s="21" t="s">
        <v>117</v>
      </c>
      <c r="D44" s="50">
        <v>105</v>
      </c>
      <c r="E44" s="43">
        <v>3066</v>
      </c>
      <c r="F44" s="43" t="s">
        <v>23</v>
      </c>
      <c r="G44" s="44">
        <v>17460</v>
      </c>
      <c r="H44" s="43"/>
      <c r="I44" s="70">
        <v>93.4</v>
      </c>
      <c r="J44" s="43"/>
      <c r="K44" s="95"/>
    </row>
    <row r="45" spans="1:11" ht="14.25" customHeight="1" thickBot="1">
      <c r="A45" s="103"/>
      <c r="B45" s="104"/>
      <c r="C45" s="105" t="s">
        <v>118</v>
      </c>
      <c r="D45" s="104"/>
      <c r="E45" s="104"/>
      <c r="F45" s="105" t="s">
        <v>42</v>
      </c>
      <c r="G45" s="104"/>
      <c r="H45" s="104"/>
      <c r="I45" s="101">
        <f>SUM(I35:I44)</f>
        <v>4124.799999999999</v>
      </c>
      <c r="J45" s="101">
        <f>SUM(J35:J44)</f>
        <v>0</v>
      </c>
      <c r="K45" s="102">
        <f>SUM(K35:K44)</f>
        <v>0</v>
      </c>
    </row>
    <row r="46" spans="1:11" ht="14.25" customHeight="1">
      <c r="A46" s="106"/>
      <c r="B46" s="28">
        <v>4221</v>
      </c>
      <c r="C46" s="107" t="s">
        <v>110</v>
      </c>
      <c r="D46" s="52">
        <v>107</v>
      </c>
      <c r="E46" s="28">
        <v>3004</v>
      </c>
      <c r="F46" s="107" t="s">
        <v>4</v>
      </c>
      <c r="G46" s="107">
        <v>1813</v>
      </c>
      <c r="H46" s="107"/>
      <c r="I46" s="66">
        <v>31.1</v>
      </c>
      <c r="J46" s="114"/>
      <c r="K46" s="115"/>
    </row>
    <row r="47" spans="1:11" ht="14.25" customHeight="1">
      <c r="A47" s="26"/>
      <c r="B47" s="21">
        <v>4121</v>
      </c>
      <c r="C47" s="120" t="s">
        <v>111</v>
      </c>
      <c r="D47" s="21">
        <v>107</v>
      </c>
      <c r="E47" s="30">
        <v>3004</v>
      </c>
      <c r="F47" s="30" t="s">
        <v>4</v>
      </c>
      <c r="G47" s="41">
        <v>1813</v>
      </c>
      <c r="H47" s="30"/>
      <c r="I47" s="100">
        <v>18.3</v>
      </c>
      <c r="J47" s="116"/>
      <c r="K47" s="117"/>
    </row>
    <row r="48" spans="1:11" ht="14.25" customHeight="1">
      <c r="A48" s="26"/>
      <c r="B48" s="21">
        <v>4221</v>
      </c>
      <c r="C48" s="121" t="s">
        <v>110</v>
      </c>
      <c r="D48" s="21">
        <v>107</v>
      </c>
      <c r="E48" s="21">
        <v>3007</v>
      </c>
      <c r="F48" s="21" t="s">
        <v>12</v>
      </c>
      <c r="G48" s="39">
        <v>2436</v>
      </c>
      <c r="H48" s="21"/>
      <c r="I48" s="67">
        <v>39.5</v>
      </c>
      <c r="J48" s="116"/>
      <c r="K48" s="117"/>
    </row>
    <row r="49" spans="1:11" ht="14.25" customHeight="1">
      <c r="A49" s="26"/>
      <c r="B49" s="21">
        <v>4121</v>
      </c>
      <c r="C49" s="120" t="s">
        <v>111</v>
      </c>
      <c r="D49" s="21">
        <v>107</v>
      </c>
      <c r="E49" s="21">
        <v>3007</v>
      </c>
      <c r="F49" s="21" t="s">
        <v>12</v>
      </c>
      <c r="G49" s="39">
        <v>2436</v>
      </c>
      <c r="H49" s="21"/>
      <c r="I49" s="67">
        <v>23.2</v>
      </c>
      <c r="J49" s="116"/>
      <c r="K49" s="117"/>
    </row>
    <row r="50" spans="1:11" ht="14.25" customHeight="1">
      <c r="A50" s="26"/>
      <c r="B50" s="21">
        <v>4221</v>
      </c>
      <c r="C50" s="121" t="s">
        <v>110</v>
      </c>
      <c r="D50" s="21">
        <v>107</v>
      </c>
      <c r="E50" s="21">
        <v>3012</v>
      </c>
      <c r="F50" s="21" t="s">
        <v>108</v>
      </c>
      <c r="G50" s="39">
        <v>1967</v>
      </c>
      <c r="H50" s="21"/>
      <c r="I50" s="67">
        <v>32.1</v>
      </c>
      <c r="J50" s="116"/>
      <c r="K50" s="117"/>
    </row>
    <row r="51" spans="1:11" ht="14.25" customHeight="1">
      <c r="A51" s="26"/>
      <c r="B51" s="21">
        <v>4121</v>
      </c>
      <c r="C51" s="120" t="s">
        <v>111</v>
      </c>
      <c r="D51" s="21">
        <v>107</v>
      </c>
      <c r="E51" s="21">
        <v>3012</v>
      </c>
      <c r="F51" s="21" t="s">
        <v>108</v>
      </c>
      <c r="G51" s="39">
        <v>1967</v>
      </c>
      <c r="H51" s="21"/>
      <c r="I51" s="67">
        <v>18.7</v>
      </c>
      <c r="J51" s="116"/>
      <c r="K51" s="117"/>
    </row>
    <row r="52" spans="1:11" ht="14.25" customHeight="1">
      <c r="A52" s="26"/>
      <c r="B52" s="21">
        <v>4221</v>
      </c>
      <c r="C52" s="121" t="s">
        <v>110</v>
      </c>
      <c r="D52" s="21">
        <v>107</v>
      </c>
      <c r="E52" s="21">
        <v>3036</v>
      </c>
      <c r="F52" s="21" t="s">
        <v>5</v>
      </c>
      <c r="G52" s="39">
        <v>1661</v>
      </c>
      <c r="H52" s="21"/>
      <c r="I52" s="67">
        <v>27.9</v>
      </c>
      <c r="J52" s="116"/>
      <c r="K52" s="117"/>
    </row>
    <row r="53" spans="1:11" ht="14.25" customHeight="1">
      <c r="A53" s="26"/>
      <c r="B53" s="21">
        <v>4121</v>
      </c>
      <c r="C53" s="120" t="s">
        <v>111</v>
      </c>
      <c r="D53" s="21">
        <v>107</v>
      </c>
      <c r="E53" s="21">
        <v>3036</v>
      </c>
      <c r="F53" s="21" t="s">
        <v>5</v>
      </c>
      <c r="G53" s="39">
        <v>1661</v>
      </c>
      <c r="H53" s="21"/>
      <c r="I53" s="67">
        <v>16.1</v>
      </c>
      <c r="J53" s="116"/>
      <c r="K53" s="117"/>
    </row>
    <row r="54" spans="1:11" ht="14.25" customHeight="1">
      <c r="A54" s="26"/>
      <c r="B54" s="21">
        <v>4221</v>
      </c>
      <c r="C54" s="121" t="s">
        <v>110</v>
      </c>
      <c r="D54" s="21">
        <v>107</v>
      </c>
      <c r="E54" s="21">
        <v>3044</v>
      </c>
      <c r="F54" s="21" t="s">
        <v>13</v>
      </c>
      <c r="G54" s="39">
        <v>2266</v>
      </c>
      <c r="H54" s="21"/>
      <c r="I54" s="67">
        <v>35.9</v>
      </c>
      <c r="J54" s="116"/>
      <c r="K54" s="117"/>
    </row>
    <row r="55" spans="1:11" ht="14.25" customHeight="1">
      <c r="A55" s="26"/>
      <c r="B55" s="21">
        <v>4121</v>
      </c>
      <c r="C55" s="120" t="s">
        <v>111</v>
      </c>
      <c r="D55" s="21">
        <v>107</v>
      </c>
      <c r="E55" s="21">
        <v>3044</v>
      </c>
      <c r="F55" s="21" t="s">
        <v>13</v>
      </c>
      <c r="G55" s="39">
        <v>2266</v>
      </c>
      <c r="H55" s="21"/>
      <c r="I55" s="67">
        <v>20.9</v>
      </c>
      <c r="J55" s="116"/>
      <c r="K55" s="117"/>
    </row>
    <row r="56" spans="1:11" ht="14.25" customHeight="1">
      <c r="A56" s="26"/>
      <c r="B56" s="21">
        <v>4221</v>
      </c>
      <c r="C56" s="121" t="s">
        <v>110</v>
      </c>
      <c r="D56" s="21">
        <v>107</v>
      </c>
      <c r="E56" s="21">
        <v>3050</v>
      </c>
      <c r="F56" s="21" t="s">
        <v>7</v>
      </c>
      <c r="G56" s="39">
        <v>1621</v>
      </c>
      <c r="H56" s="21"/>
      <c r="I56" s="67">
        <v>27.8</v>
      </c>
      <c r="J56" s="116"/>
      <c r="K56" s="117"/>
    </row>
    <row r="57" spans="1:11" ht="14.25" customHeight="1">
      <c r="A57" s="26"/>
      <c r="B57" s="21">
        <v>4121</v>
      </c>
      <c r="C57" s="120" t="s">
        <v>111</v>
      </c>
      <c r="D57" s="21">
        <v>107</v>
      </c>
      <c r="E57" s="21">
        <v>3050</v>
      </c>
      <c r="F57" s="21" t="s">
        <v>7</v>
      </c>
      <c r="G57" s="39">
        <v>1621</v>
      </c>
      <c r="H57" s="21"/>
      <c r="I57" s="67">
        <v>16.2</v>
      </c>
      <c r="J57" s="116"/>
      <c r="K57" s="117"/>
    </row>
    <row r="58" spans="1:11" s="20" customFormat="1" ht="14.25" customHeight="1">
      <c r="A58" s="26"/>
      <c r="B58" s="21">
        <v>4221</v>
      </c>
      <c r="C58" s="121" t="s">
        <v>110</v>
      </c>
      <c r="D58" s="21">
        <v>107</v>
      </c>
      <c r="E58" s="21">
        <v>3051</v>
      </c>
      <c r="F58" s="21" t="s">
        <v>14</v>
      </c>
      <c r="G58" s="39">
        <v>1621</v>
      </c>
      <c r="H58" s="21"/>
      <c r="I58" s="67">
        <v>17.4</v>
      </c>
      <c r="J58" s="116"/>
      <c r="K58" s="117"/>
    </row>
    <row r="59" spans="1:11" s="20" customFormat="1" ht="14.25" customHeight="1">
      <c r="A59" s="26"/>
      <c r="B59" s="21">
        <v>4121</v>
      </c>
      <c r="C59" s="120" t="s">
        <v>111</v>
      </c>
      <c r="D59" s="21">
        <v>107</v>
      </c>
      <c r="E59" s="21">
        <v>3051</v>
      </c>
      <c r="F59" s="21" t="s">
        <v>14</v>
      </c>
      <c r="G59" s="39">
        <v>1621</v>
      </c>
      <c r="H59" s="21"/>
      <c r="I59" s="67">
        <v>10.2</v>
      </c>
      <c r="J59" s="116"/>
      <c r="K59" s="117"/>
    </row>
    <row r="60" spans="1:11" s="20" customFormat="1" ht="14.25" customHeight="1">
      <c r="A60" s="26"/>
      <c r="B60" s="21">
        <v>4221</v>
      </c>
      <c r="C60" s="121" t="s">
        <v>110</v>
      </c>
      <c r="D60" s="21">
        <v>107</v>
      </c>
      <c r="E60" s="21">
        <v>3054</v>
      </c>
      <c r="F60" s="21" t="s">
        <v>8</v>
      </c>
      <c r="G60" s="39">
        <v>1621</v>
      </c>
      <c r="H60" s="21"/>
      <c r="I60" s="67">
        <v>89.2</v>
      </c>
      <c r="J60" s="116"/>
      <c r="K60" s="117"/>
    </row>
    <row r="61" spans="1:11" s="20" customFormat="1" ht="14.25" customHeight="1">
      <c r="A61" s="26"/>
      <c r="B61" s="21">
        <v>4121</v>
      </c>
      <c r="C61" s="120" t="s">
        <v>111</v>
      </c>
      <c r="D61" s="21">
        <v>107</v>
      </c>
      <c r="E61" s="21">
        <v>3054</v>
      </c>
      <c r="F61" s="21" t="s">
        <v>8</v>
      </c>
      <c r="G61" s="39">
        <v>1621</v>
      </c>
      <c r="H61" s="21"/>
      <c r="I61" s="67">
        <v>52.2</v>
      </c>
      <c r="J61" s="116"/>
      <c r="K61" s="117"/>
    </row>
    <row r="62" spans="1:11" s="20" customFormat="1" ht="14.25" customHeight="1">
      <c r="A62" s="26"/>
      <c r="B62" s="21">
        <v>4221</v>
      </c>
      <c r="C62" s="121" t="s">
        <v>110</v>
      </c>
      <c r="D62" s="21">
        <v>107</v>
      </c>
      <c r="E62" s="21">
        <v>3066</v>
      </c>
      <c r="F62" s="21" t="s">
        <v>109</v>
      </c>
      <c r="G62" s="44">
        <v>17460</v>
      </c>
      <c r="H62" s="43"/>
      <c r="I62" s="70">
        <v>264.3</v>
      </c>
      <c r="J62" s="116"/>
      <c r="K62" s="117"/>
    </row>
    <row r="63" spans="1:11" s="20" customFormat="1" ht="14.25" customHeight="1" thickBot="1">
      <c r="A63" s="31"/>
      <c r="B63" s="32">
        <v>4121</v>
      </c>
      <c r="C63" s="122" t="s">
        <v>111</v>
      </c>
      <c r="D63" s="32">
        <v>107</v>
      </c>
      <c r="E63" s="32">
        <v>3066</v>
      </c>
      <c r="F63" s="32" t="s">
        <v>109</v>
      </c>
      <c r="G63" s="40">
        <v>17460</v>
      </c>
      <c r="H63" s="32"/>
      <c r="I63" s="68">
        <v>155</v>
      </c>
      <c r="J63" s="118"/>
      <c r="K63" s="119"/>
    </row>
    <row r="64" spans="1:11" ht="14.25" customHeight="1" thickBot="1">
      <c r="A64" s="53"/>
      <c r="B64" s="54"/>
      <c r="C64" s="55" t="s">
        <v>116</v>
      </c>
      <c r="D64" s="54"/>
      <c r="E64" s="54"/>
      <c r="F64" s="55" t="s">
        <v>42</v>
      </c>
      <c r="G64" s="54"/>
      <c r="H64" s="54"/>
      <c r="I64" s="71">
        <f>SUM(I46:I63)</f>
        <v>896</v>
      </c>
      <c r="J64" s="71">
        <f>SUM(J46:J63)</f>
        <v>0</v>
      </c>
      <c r="K64" s="88">
        <f>SUM(K46:K63)</f>
        <v>0</v>
      </c>
    </row>
    <row r="65" spans="1:11" ht="14.25" customHeight="1">
      <c r="A65" s="27"/>
      <c r="B65" s="28">
        <v>4121</v>
      </c>
      <c r="C65" s="28" t="s">
        <v>113</v>
      </c>
      <c r="D65" s="52">
        <v>200</v>
      </c>
      <c r="E65" s="28">
        <v>3004</v>
      </c>
      <c r="F65" s="28" t="s">
        <v>4</v>
      </c>
      <c r="G65" s="38">
        <v>1813</v>
      </c>
      <c r="H65" s="28"/>
      <c r="I65" s="66">
        <v>10</v>
      </c>
      <c r="J65" s="77"/>
      <c r="K65" s="94"/>
    </row>
    <row r="66" spans="1:11" ht="14.25" customHeight="1">
      <c r="A66" s="26"/>
      <c r="B66" s="21">
        <v>4121</v>
      </c>
      <c r="C66" s="21" t="s">
        <v>113</v>
      </c>
      <c r="D66" s="21">
        <v>200</v>
      </c>
      <c r="E66" s="21">
        <v>3007</v>
      </c>
      <c r="F66" s="21" t="s">
        <v>12</v>
      </c>
      <c r="G66" s="39">
        <v>2436</v>
      </c>
      <c r="H66" s="21"/>
      <c r="I66" s="67">
        <v>10</v>
      </c>
      <c r="J66" s="75"/>
      <c r="K66" s="91"/>
    </row>
    <row r="67" spans="1:11" ht="14.25" customHeight="1">
      <c r="A67" s="26"/>
      <c r="B67" s="21">
        <v>4121</v>
      </c>
      <c r="C67" s="21" t="s">
        <v>113</v>
      </c>
      <c r="D67" s="21">
        <v>200</v>
      </c>
      <c r="E67" s="21">
        <v>3012</v>
      </c>
      <c r="F67" s="21" t="s">
        <v>6</v>
      </c>
      <c r="G67" s="39">
        <v>1967</v>
      </c>
      <c r="H67" s="21"/>
      <c r="I67" s="67">
        <v>10</v>
      </c>
      <c r="J67" s="75"/>
      <c r="K67" s="91"/>
    </row>
    <row r="68" spans="1:11" ht="14.25" customHeight="1">
      <c r="A68" s="26"/>
      <c r="B68" s="21">
        <v>4121</v>
      </c>
      <c r="C68" s="21" t="s">
        <v>113</v>
      </c>
      <c r="D68" s="21">
        <v>200</v>
      </c>
      <c r="E68" s="21">
        <v>3036</v>
      </c>
      <c r="F68" s="21" t="s">
        <v>5</v>
      </c>
      <c r="G68" s="39">
        <v>1661</v>
      </c>
      <c r="H68" s="21"/>
      <c r="I68" s="67">
        <v>10</v>
      </c>
      <c r="J68" s="75"/>
      <c r="K68" s="91"/>
    </row>
    <row r="69" spans="1:11" ht="14.25" customHeight="1">
      <c r="A69" s="26"/>
      <c r="B69" s="21">
        <v>4121</v>
      </c>
      <c r="C69" s="21" t="s">
        <v>113</v>
      </c>
      <c r="D69" s="21">
        <v>200</v>
      </c>
      <c r="E69" s="21">
        <v>3044</v>
      </c>
      <c r="F69" s="21" t="s">
        <v>13</v>
      </c>
      <c r="G69" s="39">
        <v>2266</v>
      </c>
      <c r="H69" s="21"/>
      <c r="I69" s="67">
        <v>10</v>
      </c>
      <c r="J69" s="75"/>
      <c r="K69" s="91"/>
    </row>
    <row r="70" spans="1:11" ht="14.25" customHeight="1">
      <c r="A70" s="26"/>
      <c r="B70" s="21">
        <v>4121</v>
      </c>
      <c r="C70" s="21" t="s">
        <v>113</v>
      </c>
      <c r="D70" s="21">
        <v>200</v>
      </c>
      <c r="E70" s="21">
        <v>3050</v>
      </c>
      <c r="F70" s="21" t="s">
        <v>7</v>
      </c>
      <c r="G70" s="39">
        <v>1621</v>
      </c>
      <c r="H70" s="21"/>
      <c r="I70" s="67">
        <v>10</v>
      </c>
      <c r="J70" s="75"/>
      <c r="K70" s="91"/>
    </row>
    <row r="71" spans="1:11" s="20" customFormat="1" ht="14.25" customHeight="1">
      <c r="A71" s="26"/>
      <c r="B71" s="21">
        <v>4121</v>
      </c>
      <c r="C71" s="21" t="s">
        <v>113</v>
      </c>
      <c r="D71" s="21">
        <v>200</v>
      </c>
      <c r="E71" s="21">
        <v>3051</v>
      </c>
      <c r="F71" s="21" t="s">
        <v>14</v>
      </c>
      <c r="G71" s="39">
        <v>1621</v>
      </c>
      <c r="H71" s="21"/>
      <c r="I71" s="67">
        <v>10</v>
      </c>
      <c r="J71" s="21"/>
      <c r="K71" s="92"/>
    </row>
    <row r="72" spans="1:11" s="20" customFormat="1" ht="14.25" customHeight="1">
      <c r="A72" s="26"/>
      <c r="B72" s="21">
        <v>4121</v>
      </c>
      <c r="C72" s="21" t="s">
        <v>113</v>
      </c>
      <c r="D72" s="21">
        <v>200</v>
      </c>
      <c r="E72" s="21">
        <v>3054</v>
      </c>
      <c r="F72" s="21" t="s">
        <v>8</v>
      </c>
      <c r="G72" s="39">
        <v>1621</v>
      </c>
      <c r="H72" s="21"/>
      <c r="I72" s="67">
        <v>10</v>
      </c>
      <c r="J72" s="21"/>
      <c r="K72" s="92"/>
    </row>
    <row r="73" spans="1:11" s="20" customFormat="1" ht="14.25" customHeight="1">
      <c r="A73" s="26"/>
      <c r="B73" s="21">
        <v>4121</v>
      </c>
      <c r="C73" s="21" t="s">
        <v>113</v>
      </c>
      <c r="D73" s="21">
        <v>200</v>
      </c>
      <c r="E73" s="21">
        <v>3066</v>
      </c>
      <c r="F73" s="21" t="s">
        <v>23</v>
      </c>
      <c r="G73" s="39">
        <v>17460</v>
      </c>
      <c r="H73" s="21"/>
      <c r="I73" s="67">
        <v>10</v>
      </c>
      <c r="J73" s="21"/>
      <c r="K73" s="92"/>
    </row>
    <row r="74" spans="1:11" s="20" customFormat="1" ht="14.25" customHeight="1">
      <c r="A74" s="26">
        <v>3319</v>
      </c>
      <c r="B74" s="21">
        <v>2321</v>
      </c>
      <c r="C74" s="21" t="s">
        <v>122</v>
      </c>
      <c r="D74" s="21">
        <v>200</v>
      </c>
      <c r="E74" s="21"/>
      <c r="F74" s="21" t="s">
        <v>39</v>
      </c>
      <c r="G74" s="39">
        <v>17460</v>
      </c>
      <c r="H74" s="21"/>
      <c r="I74" s="67">
        <v>70</v>
      </c>
      <c r="J74" s="21"/>
      <c r="K74" s="92"/>
    </row>
    <row r="75" spans="1:11" s="20" customFormat="1" ht="14.25" customHeight="1" thickBot="1">
      <c r="A75" s="123">
        <v>3319</v>
      </c>
      <c r="B75" s="45">
        <v>2111</v>
      </c>
      <c r="C75" s="45" t="s">
        <v>123</v>
      </c>
      <c r="D75" s="50">
        <v>200</v>
      </c>
      <c r="E75" s="45"/>
      <c r="F75" s="45" t="s">
        <v>40</v>
      </c>
      <c r="G75" s="46">
        <v>17460</v>
      </c>
      <c r="H75" s="45"/>
      <c r="I75" s="72">
        <v>140</v>
      </c>
      <c r="J75" s="43"/>
      <c r="K75" s="95"/>
    </row>
    <row r="76" spans="1:11" ht="14.25" customHeight="1" thickBot="1">
      <c r="A76" s="47"/>
      <c r="B76" s="48"/>
      <c r="C76" s="49" t="s">
        <v>115</v>
      </c>
      <c r="D76" s="54"/>
      <c r="E76" s="48"/>
      <c r="F76" s="49" t="s">
        <v>42</v>
      </c>
      <c r="G76" s="48"/>
      <c r="H76" s="48"/>
      <c r="I76" s="69">
        <f>SUM(I65:I75)</f>
        <v>300</v>
      </c>
      <c r="J76" s="71">
        <f>SUM(J65:J75)</f>
        <v>0</v>
      </c>
      <c r="K76" s="88">
        <f>SUM(K65:K75)</f>
        <v>0</v>
      </c>
    </row>
    <row r="77" spans="1:11" s="20" customFormat="1" ht="14.25" customHeight="1" thickBot="1">
      <c r="A77" s="57">
        <v>3639</v>
      </c>
      <c r="B77" s="52">
        <v>2111</v>
      </c>
      <c r="C77" s="52" t="s">
        <v>32</v>
      </c>
      <c r="D77" s="58">
        <v>110</v>
      </c>
      <c r="E77" s="59"/>
      <c r="F77" s="52"/>
      <c r="G77" s="60">
        <v>17460</v>
      </c>
      <c r="H77" s="61"/>
      <c r="I77" s="73">
        <v>100</v>
      </c>
      <c r="J77" s="50"/>
      <c r="K77" s="97"/>
    </row>
    <row r="78" spans="1:11" ht="14.25" customHeight="1" thickBot="1">
      <c r="A78" s="53"/>
      <c r="B78" s="54"/>
      <c r="C78" s="55" t="s">
        <v>93</v>
      </c>
      <c r="D78" s="54"/>
      <c r="E78" s="54"/>
      <c r="F78" s="55" t="s">
        <v>42</v>
      </c>
      <c r="G78" s="54"/>
      <c r="H78" s="54"/>
      <c r="I78" s="71">
        <f>SUM(I77:I77)</f>
        <v>100</v>
      </c>
      <c r="J78" s="71">
        <f>SUM(J77:J77)</f>
        <v>0</v>
      </c>
      <c r="K78" s="88">
        <f>SUM(K77:K77)</f>
        <v>0</v>
      </c>
    </row>
    <row r="79" spans="1:11" s="1" customFormat="1" ht="14.25" customHeight="1" thickBot="1">
      <c r="A79" s="133" t="s">
        <v>16</v>
      </c>
      <c r="B79" s="134"/>
      <c r="C79" s="134"/>
      <c r="D79" s="134"/>
      <c r="E79" s="134"/>
      <c r="F79" s="134"/>
      <c r="G79" s="8"/>
      <c r="H79" s="9"/>
      <c r="I79" s="74">
        <f>SUM(I15,I23,I34,I45,I64,I76,I78)</f>
        <v>12782.9</v>
      </c>
      <c r="J79" s="80">
        <f>SUM(J15,J23,J34,J45,J64,J76)</f>
        <v>0</v>
      </c>
      <c r="K79" s="108">
        <f>SUM(I79:J79)</f>
        <v>12782.9</v>
      </c>
    </row>
    <row r="80" spans="1:9" s="1" customFormat="1" ht="27" customHeight="1">
      <c r="A80" s="34"/>
      <c r="B80" s="34"/>
      <c r="C80" s="34"/>
      <c r="D80" s="35"/>
      <c r="E80" s="35"/>
      <c r="F80" s="34"/>
      <c r="G80" s="36"/>
      <c r="H80" s="34"/>
      <c r="I80" s="37"/>
    </row>
    <row r="81" spans="1:9" ht="14.25" customHeight="1" thickBot="1">
      <c r="A81" s="130" t="s">
        <v>34</v>
      </c>
      <c r="B81" s="130"/>
      <c r="C81" s="130"/>
      <c r="D81" s="130"/>
      <c r="E81" s="130"/>
      <c r="F81" s="130"/>
      <c r="G81" s="130"/>
      <c r="H81" s="130"/>
      <c r="I81" s="130"/>
    </row>
    <row r="82" spans="1:11" ht="14.25" customHeight="1">
      <c r="A82" s="27">
        <v>2143</v>
      </c>
      <c r="B82" s="28">
        <v>5021</v>
      </c>
      <c r="C82" s="28" t="s">
        <v>55</v>
      </c>
      <c r="D82" s="28">
        <v>100</v>
      </c>
      <c r="E82" s="28"/>
      <c r="F82" s="28" t="s">
        <v>45</v>
      </c>
      <c r="G82" s="28"/>
      <c r="H82" s="28"/>
      <c r="I82" s="89">
        <v>3</v>
      </c>
      <c r="J82" s="81"/>
      <c r="K82" s="90"/>
    </row>
    <row r="83" spans="1:11" ht="14.25" customHeight="1">
      <c r="A83" s="26">
        <v>2143</v>
      </c>
      <c r="B83" s="21">
        <v>5169</v>
      </c>
      <c r="C83" s="21" t="s">
        <v>54</v>
      </c>
      <c r="D83" s="21">
        <v>100</v>
      </c>
      <c r="E83" s="21"/>
      <c r="F83" s="21" t="s">
        <v>45</v>
      </c>
      <c r="G83" s="21"/>
      <c r="H83" s="21"/>
      <c r="I83" s="82">
        <v>30</v>
      </c>
      <c r="J83" s="75"/>
      <c r="K83" s="91"/>
    </row>
    <row r="84" spans="1:11" ht="14.25" customHeight="1">
      <c r="A84" s="26">
        <v>2143</v>
      </c>
      <c r="B84" s="21">
        <v>5175</v>
      </c>
      <c r="C84" s="21" t="s">
        <v>56</v>
      </c>
      <c r="D84" s="21">
        <v>100</v>
      </c>
      <c r="E84" s="21"/>
      <c r="F84" s="21" t="s">
        <v>45</v>
      </c>
      <c r="G84" s="21"/>
      <c r="H84" s="21"/>
      <c r="I84" s="82">
        <v>5</v>
      </c>
      <c r="J84" s="75"/>
      <c r="K84" s="91"/>
    </row>
    <row r="85" spans="1:11" ht="14.25" customHeight="1">
      <c r="A85" s="42">
        <v>2143</v>
      </c>
      <c r="B85" s="43">
        <v>5139</v>
      </c>
      <c r="C85" s="43" t="s">
        <v>57</v>
      </c>
      <c r="D85" s="43">
        <v>100</v>
      </c>
      <c r="E85" s="43"/>
      <c r="F85" s="43" t="s">
        <v>101</v>
      </c>
      <c r="G85" s="43"/>
      <c r="H85" s="43"/>
      <c r="I85" s="83">
        <v>3</v>
      </c>
      <c r="J85" s="22"/>
      <c r="K85" s="99"/>
    </row>
    <row r="86" spans="1:11" ht="14.25" customHeight="1">
      <c r="A86" s="42">
        <v>2143</v>
      </c>
      <c r="B86" s="43">
        <v>5156</v>
      </c>
      <c r="C86" s="43" t="s">
        <v>102</v>
      </c>
      <c r="D86" s="43">
        <v>100</v>
      </c>
      <c r="E86" s="43"/>
      <c r="F86" s="43" t="s">
        <v>103</v>
      </c>
      <c r="G86" s="43"/>
      <c r="H86" s="43"/>
      <c r="I86" s="83">
        <v>1</v>
      </c>
      <c r="J86" s="22"/>
      <c r="K86" s="99"/>
    </row>
    <row r="87" spans="1:11" ht="14.25" customHeight="1">
      <c r="A87" s="42">
        <v>2143</v>
      </c>
      <c r="B87" s="43">
        <v>5163</v>
      </c>
      <c r="C87" s="43" t="s">
        <v>59</v>
      </c>
      <c r="D87" s="43">
        <v>100</v>
      </c>
      <c r="E87" s="43"/>
      <c r="F87" s="43" t="s">
        <v>86</v>
      </c>
      <c r="G87" s="43"/>
      <c r="H87" s="43"/>
      <c r="I87" s="83">
        <v>3</v>
      </c>
      <c r="J87" s="21"/>
      <c r="K87" s="92"/>
    </row>
    <row r="88" spans="1:11" ht="14.25" customHeight="1">
      <c r="A88" s="42">
        <v>2143</v>
      </c>
      <c r="B88" s="43">
        <v>5171</v>
      </c>
      <c r="C88" s="43" t="s">
        <v>104</v>
      </c>
      <c r="D88" s="43">
        <v>100</v>
      </c>
      <c r="E88" s="43"/>
      <c r="F88" s="43" t="s">
        <v>105</v>
      </c>
      <c r="G88" s="43"/>
      <c r="H88" s="43"/>
      <c r="I88" s="83">
        <v>5</v>
      </c>
      <c r="J88" s="22"/>
      <c r="K88" s="99"/>
    </row>
    <row r="89" spans="1:11" ht="14.25" customHeight="1">
      <c r="A89" s="26">
        <v>2143</v>
      </c>
      <c r="B89" s="21">
        <v>5169</v>
      </c>
      <c r="C89" s="21" t="s">
        <v>54</v>
      </c>
      <c r="D89" s="56">
        <v>100</v>
      </c>
      <c r="E89" s="22"/>
      <c r="F89" s="21" t="s">
        <v>30</v>
      </c>
      <c r="G89" s="21"/>
      <c r="H89" s="21"/>
      <c r="I89" s="82">
        <v>20</v>
      </c>
      <c r="J89" s="75"/>
      <c r="K89" s="91"/>
    </row>
    <row r="90" spans="1:11" ht="14.25" customHeight="1" thickBot="1">
      <c r="A90" s="42">
        <v>2143</v>
      </c>
      <c r="B90" s="43">
        <v>5169</v>
      </c>
      <c r="C90" s="43" t="s">
        <v>92</v>
      </c>
      <c r="D90" s="43">
        <v>100</v>
      </c>
      <c r="E90" s="43"/>
      <c r="F90" s="43" t="s">
        <v>58</v>
      </c>
      <c r="G90" s="43"/>
      <c r="H90" s="43"/>
      <c r="I90" s="83">
        <v>50</v>
      </c>
      <c r="J90" s="75"/>
      <c r="K90" s="91"/>
    </row>
    <row r="91" spans="1:11" ht="14.25" customHeight="1" thickBot="1">
      <c r="A91" s="53">
        <v>2143</v>
      </c>
      <c r="B91" s="54"/>
      <c r="C91" s="55" t="s">
        <v>41</v>
      </c>
      <c r="D91" s="54"/>
      <c r="E91" s="54"/>
      <c r="F91" s="55" t="s">
        <v>42</v>
      </c>
      <c r="G91" s="54"/>
      <c r="H91" s="54"/>
      <c r="I91" s="71">
        <f>SUM(I82:I90)</f>
        <v>120</v>
      </c>
      <c r="J91" s="71">
        <f>SUM(J82:J90)</f>
        <v>0</v>
      </c>
      <c r="K91" s="88">
        <f>SUM(K82:K90)</f>
        <v>0</v>
      </c>
    </row>
    <row r="92" spans="1:11" s="20" customFormat="1" ht="14.25" customHeight="1">
      <c r="A92" s="26">
        <v>3119</v>
      </c>
      <c r="B92" s="21">
        <v>5021</v>
      </c>
      <c r="C92" s="21" t="s">
        <v>106</v>
      </c>
      <c r="D92" s="21">
        <v>105</v>
      </c>
      <c r="E92" s="21"/>
      <c r="F92" s="21" t="s">
        <v>120</v>
      </c>
      <c r="G92" s="21"/>
      <c r="H92" s="21"/>
      <c r="I92" s="82">
        <v>568.2</v>
      </c>
      <c r="J92" s="125">
        <v>-368.2</v>
      </c>
      <c r="K92" s="112">
        <f>I92+J92</f>
        <v>200.00000000000006</v>
      </c>
    </row>
    <row r="93" spans="1:11" s="20" customFormat="1" ht="14.25" customHeight="1">
      <c r="A93" s="113">
        <v>3119</v>
      </c>
      <c r="B93" s="87">
        <v>5021</v>
      </c>
      <c r="C93" s="87" t="s">
        <v>106</v>
      </c>
      <c r="D93" s="87">
        <v>103</v>
      </c>
      <c r="E93" s="87"/>
      <c r="F93" s="87" t="s">
        <v>120</v>
      </c>
      <c r="G93" s="87"/>
      <c r="H93" s="87"/>
      <c r="I93" s="111">
        <v>0</v>
      </c>
      <c r="J93" s="125">
        <v>368.2</v>
      </c>
      <c r="K93" s="112">
        <f>I93+J93</f>
        <v>368.2</v>
      </c>
    </row>
    <row r="94" spans="1:11" s="20" customFormat="1" ht="14.25" customHeight="1">
      <c r="A94" s="33">
        <v>3119</v>
      </c>
      <c r="B94" s="30">
        <v>5011</v>
      </c>
      <c r="C94" s="30" t="s">
        <v>75</v>
      </c>
      <c r="D94" s="110">
        <v>103</v>
      </c>
      <c r="E94" s="30"/>
      <c r="F94" s="30" t="s">
        <v>119</v>
      </c>
      <c r="G94" s="30"/>
      <c r="H94" s="30"/>
      <c r="I94" s="82">
        <v>1149.5</v>
      </c>
      <c r="J94" s="126"/>
      <c r="K94" s="124"/>
    </row>
    <row r="95" spans="1:11" s="20" customFormat="1" ht="14.25" customHeight="1">
      <c r="A95" s="33">
        <v>3119</v>
      </c>
      <c r="B95" s="21">
        <v>5031</v>
      </c>
      <c r="C95" s="21" t="s">
        <v>76</v>
      </c>
      <c r="D95" s="87">
        <v>103</v>
      </c>
      <c r="E95" s="21"/>
      <c r="F95" s="30" t="s">
        <v>119</v>
      </c>
      <c r="G95" s="21"/>
      <c r="H95" s="21"/>
      <c r="I95" s="82">
        <f>PRODUCT(I94,0.25)</f>
        <v>287.375</v>
      </c>
      <c r="J95" s="126"/>
      <c r="K95" s="124"/>
    </row>
    <row r="96" spans="1:11" s="20" customFormat="1" ht="14.25" customHeight="1">
      <c r="A96" s="33">
        <v>3119</v>
      </c>
      <c r="B96" s="21">
        <v>5032</v>
      </c>
      <c r="C96" s="21" t="s">
        <v>77</v>
      </c>
      <c r="D96" s="87">
        <v>103</v>
      </c>
      <c r="E96" s="21"/>
      <c r="F96" s="30" t="s">
        <v>119</v>
      </c>
      <c r="G96" s="21"/>
      <c r="H96" s="21"/>
      <c r="I96" s="82">
        <f>PRODUCT(I94,0.09)</f>
        <v>103.455</v>
      </c>
      <c r="J96" s="126"/>
      <c r="K96" s="124"/>
    </row>
    <row r="97" spans="1:11" s="20" customFormat="1" ht="14.25" customHeight="1">
      <c r="A97" s="109">
        <v>3119</v>
      </c>
      <c r="B97" s="87">
        <v>5137</v>
      </c>
      <c r="C97" s="87" t="s">
        <v>90</v>
      </c>
      <c r="D97" s="87">
        <v>105</v>
      </c>
      <c r="E97" s="87"/>
      <c r="F97" s="110" t="s">
        <v>119</v>
      </c>
      <c r="G97" s="87"/>
      <c r="H97" s="87"/>
      <c r="I97" s="111">
        <v>50</v>
      </c>
      <c r="J97" s="125">
        <v>40</v>
      </c>
      <c r="K97" s="112">
        <f>I97+J97</f>
        <v>90</v>
      </c>
    </row>
    <row r="98" spans="1:11" s="20" customFormat="1" ht="14.25" customHeight="1">
      <c r="A98" s="33">
        <v>3119</v>
      </c>
      <c r="B98" s="21">
        <v>5038</v>
      </c>
      <c r="C98" s="21" t="s">
        <v>65</v>
      </c>
      <c r="D98" s="21">
        <v>105</v>
      </c>
      <c r="E98" s="21"/>
      <c r="F98" s="30" t="s">
        <v>119</v>
      </c>
      <c r="G98" s="21"/>
      <c r="H98" s="21"/>
      <c r="I98" s="82">
        <f>PRODUCT(I94,0.0042)</f>
        <v>4.8279</v>
      </c>
      <c r="J98" s="126"/>
      <c r="K98" s="124"/>
    </row>
    <row r="99" spans="1:11" s="20" customFormat="1" ht="14.25" customHeight="1">
      <c r="A99" s="33">
        <v>3119</v>
      </c>
      <c r="B99" s="21">
        <v>5139</v>
      </c>
      <c r="C99" s="21" t="s">
        <v>57</v>
      </c>
      <c r="D99" s="21">
        <v>105</v>
      </c>
      <c r="E99" s="21"/>
      <c r="F99" s="30" t="s">
        <v>119</v>
      </c>
      <c r="G99" s="21"/>
      <c r="H99" s="21"/>
      <c r="I99" s="82">
        <v>50</v>
      </c>
      <c r="J99" s="126"/>
      <c r="K99" s="124"/>
    </row>
    <row r="100" spans="1:11" ht="14.25" customHeight="1">
      <c r="A100" s="33">
        <v>3119</v>
      </c>
      <c r="B100" s="21">
        <v>5163</v>
      </c>
      <c r="C100" s="21" t="s">
        <v>94</v>
      </c>
      <c r="D100" s="21">
        <v>105</v>
      </c>
      <c r="E100" s="21"/>
      <c r="F100" s="21" t="s">
        <v>121</v>
      </c>
      <c r="G100" s="21"/>
      <c r="H100" s="21"/>
      <c r="I100" s="82">
        <v>2</v>
      </c>
      <c r="J100" s="128"/>
      <c r="K100" s="127"/>
    </row>
    <row r="101" spans="1:11" s="20" customFormat="1" ht="14.25" customHeight="1">
      <c r="A101" s="33">
        <v>3119</v>
      </c>
      <c r="B101" s="30">
        <v>5164</v>
      </c>
      <c r="C101" s="30" t="s">
        <v>67</v>
      </c>
      <c r="D101" s="30">
        <v>105</v>
      </c>
      <c r="E101" s="30"/>
      <c r="F101" s="30" t="s">
        <v>119</v>
      </c>
      <c r="G101" s="30"/>
      <c r="H101" s="30"/>
      <c r="I101" s="84">
        <v>30</v>
      </c>
      <c r="J101" s="126"/>
      <c r="K101" s="124"/>
    </row>
    <row r="102" spans="1:11" s="20" customFormat="1" ht="14.25" customHeight="1">
      <c r="A102" s="33">
        <v>3119</v>
      </c>
      <c r="B102" s="21">
        <v>5167</v>
      </c>
      <c r="C102" s="21" t="s">
        <v>69</v>
      </c>
      <c r="D102" s="21">
        <v>105</v>
      </c>
      <c r="E102" s="21"/>
      <c r="F102" s="30" t="s">
        <v>119</v>
      </c>
      <c r="G102" s="21"/>
      <c r="H102" s="21"/>
      <c r="I102" s="82">
        <v>100</v>
      </c>
      <c r="J102" s="126"/>
      <c r="K102" s="124"/>
    </row>
    <row r="103" spans="1:11" s="20" customFormat="1" ht="14.25" customHeight="1">
      <c r="A103" s="109">
        <v>3119</v>
      </c>
      <c r="B103" s="87">
        <v>5169</v>
      </c>
      <c r="C103" s="87" t="s">
        <v>54</v>
      </c>
      <c r="D103" s="87">
        <v>105</v>
      </c>
      <c r="E103" s="87"/>
      <c r="F103" s="110" t="s">
        <v>119</v>
      </c>
      <c r="G103" s="21"/>
      <c r="H103" s="21"/>
      <c r="I103" s="111">
        <v>1243</v>
      </c>
      <c r="J103" s="125">
        <v>-54</v>
      </c>
      <c r="K103" s="112">
        <f>I103+J103</f>
        <v>1189</v>
      </c>
    </row>
    <row r="104" spans="1:11" s="20" customFormat="1" ht="14.25" customHeight="1">
      <c r="A104" s="109">
        <v>3119</v>
      </c>
      <c r="B104" s="87">
        <v>5172</v>
      </c>
      <c r="C104" s="87" t="s">
        <v>89</v>
      </c>
      <c r="D104" s="87">
        <v>105</v>
      </c>
      <c r="E104" s="87"/>
      <c r="F104" s="110" t="s">
        <v>119</v>
      </c>
      <c r="G104" s="21"/>
      <c r="H104" s="21"/>
      <c r="I104" s="111">
        <v>7</v>
      </c>
      <c r="J104" s="125">
        <v>14</v>
      </c>
      <c r="K104" s="112">
        <f>I104+J104</f>
        <v>21</v>
      </c>
    </row>
    <row r="105" spans="1:11" s="20" customFormat="1" ht="14.25" customHeight="1">
      <c r="A105" s="33">
        <v>3119</v>
      </c>
      <c r="B105" s="21">
        <v>5173</v>
      </c>
      <c r="C105" s="21" t="s">
        <v>72</v>
      </c>
      <c r="D105" s="21">
        <v>105</v>
      </c>
      <c r="E105" s="21"/>
      <c r="F105" s="30" t="s">
        <v>119</v>
      </c>
      <c r="G105" s="21"/>
      <c r="H105" s="21"/>
      <c r="I105" s="82">
        <v>10</v>
      </c>
      <c r="J105" s="126"/>
      <c r="K105" s="124"/>
    </row>
    <row r="106" spans="1:11" s="20" customFormat="1" ht="14.25" customHeight="1" thickBot="1">
      <c r="A106" s="62">
        <v>3119</v>
      </c>
      <c r="B106" s="43">
        <v>5175</v>
      </c>
      <c r="C106" s="43" t="s">
        <v>56</v>
      </c>
      <c r="D106" s="43">
        <v>105</v>
      </c>
      <c r="E106" s="43"/>
      <c r="F106" s="30" t="s">
        <v>119</v>
      </c>
      <c r="G106" s="43"/>
      <c r="H106" s="43"/>
      <c r="I106" s="83">
        <v>68</v>
      </c>
      <c r="J106" s="126"/>
      <c r="K106" s="124"/>
    </row>
    <row r="107" spans="1:11" ht="14.25" customHeight="1" thickBot="1">
      <c r="A107" s="53">
        <v>3119</v>
      </c>
      <c r="B107" s="54"/>
      <c r="C107" s="63" t="s">
        <v>95</v>
      </c>
      <c r="D107" s="54"/>
      <c r="E107" s="54"/>
      <c r="F107" s="55" t="s">
        <v>42</v>
      </c>
      <c r="G107" s="54"/>
      <c r="H107" s="54"/>
      <c r="I107" s="71">
        <f>SUM(I92:I106)</f>
        <v>3673.3579</v>
      </c>
      <c r="J107" s="71">
        <f>SUM(J92:J106)</f>
        <v>0</v>
      </c>
      <c r="K107" s="88">
        <f>SUM(I107:J107)</f>
        <v>3673.3579</v>
      </c>
    </row>
    <row r="108" spans="1:11" ht="14.25" customHeight="1">
      <c r="A108" s="42">
        <v>3319</v>
      </c>
      <c r="B108" s="43">
        <v>5021</v>
      </c>
      <c r="C108" s="21" t="s">
        <v>106</v>
      </c>
      <c r="D108" s="43">
        <v>107</v>
      </c>
      <c r="E108" s="43"/>
      <c r="F108" s="21" t="s">
        <v>37</v>
      </c>
      <c r="G108" s="43"/>
      <c r="H108" s="43"/>
      <c r="I108" s="82">
        <v>78</v>
      </c>
      <c r="J108" s="75"/>
      <c r="K108" s="91"/>
    </row>
    <row r="109" spans="1:11" ht="14.25" customHeight="1">
      <c r="A109" s="42">
        <v>3319</v>
      </c>
      <c r="B109" s="43">
        <v>5137</v>
      </c>
      <c r="C109" s="21" t="s">
        <v>90</v>
      </c>
      <c r="D109" s="43">
        <v>107</v>
      </c>
      <c r="E109" s="43"/>
      <c r="F109" s="21" t="s">
        <v>37</v>
      </c>
      <c r="G109" s="43"/>
      <c r="H109" s="43"/>
      <c r="I109" s="82">
        <v>112</v>
      </c>
      <c r="J109" s="75"/>
      <c r="K109" s="91"/>
    </row>
    <row r="110" spans="1:11" ht="14.25" customHeight="1">
      <c r="A110" s="42">
        <v>3319</v>
      </c>
      <c r="B110" s="43">
        <v>5164</v>
      </c>
      <c r="C110" s="21" t="s">
        <v>61</v>
      </c>
      <c r="D110" s="43">
        <v>107</v>
      </c>
      <c r="E110" s="43"/>
      <c r="F110" s="21" t="s">
        <v>37</v>
      </c>
      <c r="G110" s="43"/>
      <c r="H110" s="43"/>
      <c r="I110" s="82">
        <v>44.5</v>
      </c>
      <c r="J110" s="75"/>
      <c r="K110" s="91"/>
    </row>
    <row r="111" spans="1:11" ht="14.25" customHeight="1">
      <c r="A111" s="42">
        <v>3319</v>
      </c>
      <c r="B111" s="43">
        <v>5169</v>
      </c>
      <c r="C111" s="21" t="s">
        <v>92</v>
      </c>
      <c r="D111" s="43">
        <v>107</v>
      </c>
      <c r="E111" s="43"/>
      <c r="F111" s="21" t="s">
        <v>37</v>
      </c>
      <c r="G111" s="43"/>
      <c r="H111" s="43"/>
      <c r="I111" s="82">
        <v>64</v>
      </c>
      <c r="J111" s="75"/>
      <c r="K111" s="91"/>
    </row>
    <row r="112" spans="1:11" ht="14.25" customHeight="1">
      <c r="A112" s="42">
        <v>3319</v>
      </c>
      <c r="B112" s="43">
        <v>5175</v>
      </c>
      <c r="C112" s="21" t="s">
        <v>56</v>
      </c>
      <c r="D112" s="43">
        <v>107</v>
      </c>
      <c r="E112" s="43"/>
      <c r="F112" s="21" t="s">
        <v>37</v>
      </c>
      <c r="G112" s="43"/>
      <c r="H112" s="43"/>
      <c r="I112" s="82">
        <v>32.5</v>
      </c>
      <c r="J112" s="75"/>
      <c r="K112" s="91"/>
    </row>
    <row r="113" spans="1:11" ht="14.25" customHeight="1">
      <c r="A113" s="42">
        <v>3319</v>
      </c>
      <c r="B113" s="43">
        <v>6122</v>
      </c>
      <c r="C113" s="21" t="s">
        <v>60</v>
      </c>
      <c r="D113" s="43">
        <v>107</v>
      </c>
      <c r="E113" s="43"/>
      <c r="F113" s="21" t="s">
        <v>37</v>
      </c>
      <c r="G113" s="43"/>
      <c r="H113" s="43"/>
      <c r="I113" s="82">
        <v>565</v>
      </c>
      <c r="J113" s="75"/>
      <c r="K113" s="91"/>
    </row>
    <row r="114" spans="1:11" ht="14.25" customHeight="1" thickBot="1">
      <c r="A114" s="42">
        <v>3319</v>
      </c>
      <c r="B114" s="43">
        <v>5169</v>
      </c>
      <c r="C114" s="50" t="s">
        <v>54</v>
      </c>
      <c r="D114" s="43">
        <v>200</v>
      </c>
      <c r="E114" s="43"/>
      <c r="F114" s="32" t="s">
        <v>114</v>
      </c>
      <c r="G114" s="43"/>
      <c r="H114" s="65"/>
      <c r="I114" s="85">
        <v>300</v>
      </c>
      <c r="J114" s="75"/>
      <c r="K114" s="91"/>
    </row>
    <row r="115" spans="1:11" ht="14.25" customHeight="1" thickBot="1">
      <c r="A115" s="53">
        <v>3319</v>
      </c>
      <c r="B115" s="54"/>
      <c r="C115" s="55" t="s">
        <v>43</v>
      </c>
      <c r="D115" s="54"/>
      <c r="E115" s="54"/>
      <c r="F115" s="55" t="s">
        <v>42</v>
      </c>
      <c r="G115" s="54"/>
      <c r="H115" s="54"/>
      <c r="I115" s="71">
        <f>SUM(I108:I114)</f>
        <v>1196</v>
      </c>
      <c r="J115" s="71">
        <f>SUM(J108:J114)</f>
        <v>0</v>
      </c>
      <c r="K115" s="88">
        <f>SUM(K108:K114)</f>
        <v>0</v>
      </c>
    </row>
    <row r="116" spans="1:11" ht="14.25" customHeight="1">
      <c r="A116" s="33">
        <v>3419</v>
      </c>
      <c r="B116" s="30">
        <v>5164</v>
      </c>
      <c r="C116" s="30" t="s">
        <v>61</v>
      </c>
      <c r="D116" s="30">
        <v>100</v>
      </c>
      <c r="E116" s="30"/>
      <c r="F116" s="30" t="s">
        <v>28</v>
      </c>
      <c r="G116" s="30"/>
      <c r="H116" s="30"/>
      <c r="I116" s="84">
        <v>2</v>
      </c>
      <c r="J116" s="75"/>
      <c r="K116" s="91"/>
    </row>
    <row r="117" spans="1:11" ht="14.25" customHeight="1">
      <c r="A117" s="26">
        <v>3419</v>
      </c>
      <c r="B117" s="21">
        <v>5169</v>
      </c>
      <c r="C117" s="21" t="s">
        <v>54</v>
      </c>
      <c r="D117" s="21">
        <v>100</v>
      </c>
      <c r="E117" s="21"/>
      <c r="F117" s="21" t="s">
        <v>28</v>
      </c>
      <c r="G117" s="21"/>
      <c r="H117" s="21"/>
      <c r="I117" s="82">
        <v>2</v>
      </c>
      <c r="J117" s="75"/>
      <c r="K117" s="91"/>
    </row>
    <row r="118" spans="1:11" ht="14.25" customHeight="1">
      <c r="A118" s="26">
        <v>3419</v>
      </c>
      <c r="B118" s="21">
        <v>5169</v>
      </c>
      <c r="C118" s="21" t="s">
        <v>62</v>
      </c>
      <c r="D118" s="21">
        <v>100</v>
      </c>
      <c r="E118" s="21"/>
      <c r="F118" s="21" t="s">
        <v>28</v>
      </c>
      <c r="G118" s="21"/>
      <c r="H118" s="21"/>
      <c r="I118" s="82">
        <v>4</v>
      </c>
      <c r="J118" s="75"/>
      <c r="K118" s="91"/>
    </row>
    <row r="119" spans="1:11" ht="14.25" customHeight="1" thickBot="1">
      <c r="A119" s="26">
        <v>3419</v>
      </c>
      <c r="B119" s="21">
        <v>5194</v>
      </c>
      <c r="C119" s="21" t="s">
        <v>63</v>
      </c>
      <c r="D119" s="21">
        <v>100</v>
      </c>
      <c r="E119" s="21"/>
      <c r="F119" s="21" t="s">
        <v>28</v>
      </c>
      <c r="G119" s="21"/>
      <c r="H119" s="21"/>
      <c r="I119" s="82">
        <v>2</v>
      </c>
      <c r="J119" s="75"/>
      <c r="K119" s="91"/>
    </row>
    <row r="120" spans="1:11" ht="14.25" customHeight="1" thickBot="1">
      <c r="A120" s="53">
        <v>3419</v>
      </c>
      <c r="B120" s="54"/>
      <c r="C120" s="63" t="s">
        <v>44</v>
      </c>
      <c r="D120" s="54"/>
      <c r="E120" s="54"/>
      <c r="F120" s="55" t="s">
        <v>42</v>
      </c>
      <c r="G120" s="54"/>
      <c r="H120" s="54"/>
      <c r="I120" s="71">
        <f>SUM(I116:I119)</f>
        <v>10</v>
      </c>
      <c r="J120" s="71">
        <f>SUM(J116:J119)</f>
        <v>0</v>
      </c>
      <c r="K120" s="88">
        <f>SUM(K116:K119)</f>
        <v>0</v>
      </c>
    </row>
    <row r="121" spans="1:11" s="20" customFormat="1" ht="14.25" customHeight="1" thickBot="1">
      <c r="A121" s="62">
        <v>3513</v>
      </c>
      <c r="B121" s="50">
        <v>5321</v>
      </c>
      <c r="C121" s="50" t="s">
        <v>64</v>
      </c>
      <c r="D121" s="50">
        <v>100</v>
      </c>
      <c r="E121" s="50"/>
      <c r="F121" s="50" t="s">
        <v>82</v>
      </c>
      <c r="G121" s="50"/>
      <c r="H121" s="50"/>
      <c r="I121" s="86">
        <v>20</v>
      </c>
      <c r="J121" s="21"/>
      <c r="K121" s="92"/>
    </row>
    <row r="122" spans="1:11" ht="14.25" customHeight="1" thickBot="1">
      <c r="A122" s="53">
        <v>3513</v>
      </c>
      <c r="B122" s="54"/>
      <c r="C122" s="63" t="s">
        <v>53</v>
      </c>
      <c r="D122" s="54"/>
      <c r="E122" s="54"/>
      <c r="F122" s="55" t="s">
        <v>42</v>
      </c>
      <c r="G122" s="54"/>
      <c r="H122" s="54"/>
      <c r="I122" s="71">
        <f>SUM(I121)</f>
        <v>20</v>
      </c>
      <c r="J122" s="71">
        <f>SUM(J121:J121)</f>
        <v>0</v>
      </c>
      <c r="K122" s="88">
        <f>SUM(K121:K121)</f>
        <v>0</v>
      </c>
    </row>
    <row r="123" spans="1:11" s="20" customFormat="1" ht="14.25" customHeight="1">
      <c r="A123" s="26">
        <v>3639</v>
      </c>
      <c r="B123" s="21">
        <v>5021</v>
      </c>
      <c r="C123" s="21" t="s">
        <v>106</v>
      </c>
      <c r="D123" s="21">
        <v>100</v>
      </c>
      <c r="E123" s="21"/>
      <c r="F123" s="21" t="s">
        <v>112</v>
      </c>
      <c r="G123" s="21"/>
      <c r="H123" s="21"/>
      <c r="I123" s="82">
        <v>87</v>
      </c>
      <c r="J123" s="21"/>
      <c r="K123" s="92"/>
    </row>
    <row r="124" spans="1:11" s="20" customFormat="1" ht="14.25" customHeight="1">
      <c r="A124" s="26">
        <v>3639</v>
      </c>
      <c r="B124" s="21">
        <v>5038</v>
      </c>
      <c r="C124" s="21" t="s">
        <v>65</v>
      </c>
      <c r="D124" s="21">
        <v>104</v>
      </c>
      <c r="E124" s="21"/>
      <c r="F124" s="21" t="s">
        <v>27</v>
      </c>
      <c r="G124" s="21"/>
      <c r="H124" s="21"/>
      <c r="I124" s="82">
        <f>PRODUCT(I140,0.0042)</f>
        <v>3.2676</v>
      </c>
      <c r="J124" s="21"/>
      <c r="K124" s="92"/>
    </row>
    <row r="125" spans="1:11" s="20" customFormat="1" ht="14.25" customHeight="1">
      <c r="A125" s="26">
        <v>3639</v>
      </c>
      <c r="B125" s="21">
        <v>5164</v>
      </c>
      <c r="C125" s="21" t="s">
        <v>67</v>
      </c>
      <c r="D125" s="21">
        <v>104</v>
      </c>
      <c r="E125" s="21"/>
      <c r="F125" s="21" t="s">
        <v>27</v>
      </c>
      <c r="G125" s="21"/>
      <c r="H125" s="21"/>
      <c r="I125" s="82">
        <v>10</v>
      </c>
      <c r="J125" s="21"/>
      <c r="K125" s="92"/>
    </row>
    <row r="126" spans="1:11" s="20" customFormat="1" ht="14.25" customHeight="1">
      <c r="A126" s="42">
        <v>3639</v>
      </c>
      <c r="B126" s="43">
        <v>5166</v>
      </c>
      <c r="C126" s="43" t="s">
        <v>68</v>
      </c>
      <c r="D126" s="43">
        <v>104</v>
      </c>
      <c r="E126" s="43"/>
      <c r="F126" s="43" t="s">
        <v>27</v>
      </c>
      <c r="G126" s="43"/>
      <c r="H126" s="43"/>
      <c r="I126" s="83">
        <v>88</v>
      </c>
      <c r="J126" s="21"/>
      <c r="K126" s="92"/>
    </row>
    <row r="127" spans="1:11" s="20" customFormat="1" ht="14.25" customHeight="1">
      <c r="A127" s="26">
        <v>3639</v>
      </c>
      <c r="B127" s="21">
        <v>5173</v>
      </c>
      <c r="C127" s="21" t="s">
        <v>72</v>
      </c>
      <c r="D127" s="21">
        <v>104</v>
      </c>
      <c r="E127" s="21"/>
      <c r="F127" s="21" t="s">
        <v>27</v>
      </c>
      <c r="G127" s="21"/>
      <c r="H127" s="21"/>
      <c r="I127" s="82">
        <v>12</v>
      </c>
      <c r="J127" s="21"/>
      <c r="K127" s="92"/>
    </row>
    <row r="128" spans="1:11" s="20" customFormat="1" ht="14.25" customHeight="1">
      <c r="A128" s="26">
        <v>3639</v>
      </c>
      <c r="B128" s="21">
        <v>5192</v>
      </c>
      <c r="C128" s="21" t="s">
        <v>73</v>
      </c>
      <c r="D128" s="21">
        <v>104</v>
      </c>
      <c r="E128" s="21"/>
      <c r="F128" s="21" t="s">
        <v>87</v>
      </c>
      <c r="G128" s="21"/>
      <c r="H128" s="21"/>
      <c r="I128" s="82">
        <v>10</v>
      </c>
      <c r="J128" s="21"/>
      <c r="K128" s="92"/>
    </row>
    <row r="129" spans="1:11" s="20" customFormat="1" ht="14.25" customHeight="1">
      <c r="A129" s="26">
        <v>3639</v>
      </c>
      <c r="B129" s="21">
        <v>5169</v>
      </c>
      <c r="C129" s="50" t="s">
        <v>92</v>
      </c>
      <c r="D129" s="21">
        <v>100</v>
      </c>
      <c r="E129" s="21"/>
      <c r="F129" s="21" t="s">
        <v>26</v>
      </c>
      <c r="G129" s="21"/>
      <c r="H129" s="21"/>
      <c r="I129" s="82">
        <v>5</v>
      </c>
      <c r="J129" s="21"/>
      <c r="K129" s="92"/>
    </row>
    <row r="130" spans="1:11" s="20" customFormat="1" ht="14.25" customHeight="1">
      <c r="A130" s="26">
        <v>3639</v>
      </c>
      <c r="B130" s="21">
        <v>5139</v>
      </c>
      <c r="C130" s="21" t="s">
        <v>57</v>
      </c>
      <c r="D130" s="21">
        <v>100</v>
      </c>
      <c r="E130" s="21"/>
      <c r="F130" s="21" t="s">
        <v>29</v>
      </c>
      <c r="G130" s="21"/>
      <c r="H130" s="21"/>
      <c r="I130" s="82">
        <v>2</v>
      </c>
      <c r="J130" s="21"/>
      <c r="K130" s="92"/>
    </row>
    <row r="131" spans="1:11" s="20" customFormat="1" ht="14.25" customHeight="1">
      <c r="A131" s="26">
        <v>3639</v>
      </c>
      <c r="B131" s="21">
        <v>5161</v>
      </c>
      <c r="C131" s="21" t="s">
        <v>66</v>
      </c>
      <c r="D131" s="21">
        <v>100</v>
      </c>
      <c r="E131" s="21"/>
      <c r="F131" s="21" t="s">
        <v>91</v>
      </c>
      <c r="G131" s="21"/>
      <c r="H131" s="21"/>
      <c r="I131" s="82">
        <v>4</v>
      </c>
      <c r="J131" s="21"/>
      <c r="K131" s="92"/>
    </row>
    <row r="132" spans="1:11" s="20" customFormat="1" ht="14.25" customHeight="1">
      <c r="A132" s="26">
        <v>3639</v>
      </c>
      <c r="B132" s="21">
        <v>5168</v>
      </c>
      <c r="C132" s="21" t="s">
        <v>70</v>
      </c>
      <c r="D132" s="21">
        <v>100</v>
      </c>
      <c r="E132" s="21"/>
      <c r="F132" s="21" t="s">
        <v>51</v>
      </c>
      <c r="G132" s="21"/>
      <c r="H132" s="21"/>
      <c r="I132" s="82">
        <v>10</v>
      </c>
      <c r="J132" s="21"/>
      <c r="K132" s="92"/>
    </row>
    <row r="133" spans="1:11" s="20" customFormat="1" ht="14.25" customHeight="1">
      <c r="A133" s="26">
        <v>3639</v>
      </c>
      <c r="B133" s="21">
        <v>5168</v>
      </c>
      <c r="C133" s="21" t="s">
        <v>70</v>
      </c>
      <c r="D133" s="21">
        <v>100</v>
      </c>
      <c r="E133" s="21"/>
      <c r="F133" s="21" t="s">
        <v>50</v>
      </c>
      <c r="G133" s="21"/>
      <c r="H133" s="21"/>
      <c r="I133" s="82">
        <v>10</v>
      </c>
      <c r="J133" s="21"/>
      <c r="K133" s="92"/>
    </row>
    <row r="134" spans="1:11" s="20" customFormat="1" ht="14.25" customHeight="1">
      <c r="A134" s="42">
        <v>3639</v>
      </c>
      <c r="B134" s="43">
        <v>5169</v>
      </c>
      <c r="C134" s="50" t="s">
        <v>71</v>
      </c>
      <c r="D134" s="21">
        <v>100</v>
      </c>
      <c r="E134" s="43"/>
      <c r="F134" s="43" t="s">
        <v>47</v>
      </c>
      <c r="G134" s="43"/>
      <c r="H134" s="43"/>
      <c r="I134" s="83">
        <v>2</v>
      </c>
      <c r="J134" s="21"/>
      <c r="K134" s="92"/>
    </row>
    <row r="135" spans="1:11" s="20" customFormat="1" ht="14.25" customHeight="1">
      <c r="A135" s="26">
        <v>3639</v>
      </c>
      <c r="B135" s="21">
        <v>5169</v>
      </c>
      <c r="C135" s="21" t="s">
        <v>71</v>
      </c>
      <c r="D135" s="21">
        <v>100</v>
      </c>
      <c r="E135" s="21"/>
      <c r="F135" s="21" t="s">
        <v>35</v>
      </c>
      <c r="G135" s="21"/>
      <c r="H135" s="21"/>
      <c r="I135" s="82">
        <v>2</v>
      </c>
      <c r="J135" s="21"/>
      <c r="K135" s="92"/>
    </row>
    <row r="136" spans="1:11" s="20" customFormat="1" ht="14.25" customHeight="1">
      <c r="A136" s="26">
        <v>3639</v>
      </c>
      <c r="B136" s="21">
        <v>5169</v>
      </c>
      <c r="C136" s="21" t="s">
        <v>71</v>
      </c>
      <c r="D136" s="21">
        <v>100</v>
      </c>
      <c r="E136" s="21"/>
      <c r="F136" s="21" t="s">
        <v>96</v>
      </c>
      <c r="G136" s="21"/>
      <c r="H136" s="21"/>
      <c r="I136" s="82">
        <v>10</v>
      </c>
      <c r="J136" s="21"/>
      <c r="K136" s="92"/>
    </row>
    <row r="137" spans="1:11" s="20" customFormat="1" ht="14.25" customHeight="1">
      <c r="A137" s="26">
        <v>3639</v>
      </c>
      <c r="B137" s="21">
        <v>5175</v>
      </c>
      <c r="C137" s="21" t="s">
        <v>56</v>
      </c>
      <c r="D137" s="21">
        <v>100</v>
      </c>
      <c r="E137" s="21"/>
      <c r="F137" s="21" t="s">
        <v>21</v>
      </c>
      <c r="G137" s="21"/>
      <c r="H137" s="21"/>
      <c r="I137" s="82">
        <v>20</v>
      </c>
      <c r="J137" s="21"/>
      <c r="K137" s="92"/>
    </row>
    <row r="138" spans="1:11" ht="14.25" customHeight="1" thickBot="1">
      <c r="A138" s="62">
        <v>3639</v>
      </c>
      <c r="B138" s="50">
        <v>5179</v>
      </c>
      <c r="C138" s="50" t="s">
        <v>74</v>
      </c>
      <c r="D138" s="50">
        <v>100</v>
      </c>
      <c r="E138" s="50"/>
      <c r="F138" s="50" t="s">
        <v>46</v>
      </c>
      <c r="G138" s="50"/>
      <c r="H138" s="50"/>
      <c r="I138" s="86">
        <v>25</v>
      </c>
      <c r="J138" s="75"/>
      <c r="K138" s="91"/>
    </row>
    <row r="139" spans="1:11" ht="14.25" customHeight="1" thickBot="1">
      <c r="A139" s="53">
        <v>3639</v>
      </c>
      <c r="B139" s="54"/>
      <c r="C139" s="63" t="s">
        <v>80</v>
      </c>
      <c r="D139" s="54"/>
      <c r="E139" s="54"/>
      <c r="F139" s="55" t="s">
        <v>42</v>
      </c>
      <c r="G139" s="54"/>
      <c r="H139" s="54"/>
      <c r="I139" s="71">
        <f>SUM(I123:I138)</f>
        <v>300.2676</v>
      </c>
      <c r="J139" s="71">
        <f>SUM(J123:J138)</f>
        <v>0</v>
      </c>
      <c r="K139" s="88">
        <f>SUM(K123:K138)</f>
        <v>0</v>
      </c>
    </row>
    <row r="140" spans="1:11" s="20" customFormat="1" ht="14.25" customHeight="1">
      <c r="A140" s="33">
        <v>3900</v>
      </c>
      <c r="B140" s="30">
        <v>5011</v>
      </c>
      <c r="C140" s="30" t="s">
        <v>75</v>
      </c>
      <c r="D140" s="30">
        <v>104</v>
      </c>
      <c r="E140" s="30"/>
      <c r="F140" s="30" t="s">
        <v>27</v>
      </c>
      <c r="G140" s="30"/>
      <c r="H140" s="30"/>
      <c r="I140" s="84">
        <v>778</v>
      </c>
      <c r="J140" s="21"/>
      <c r="K140" s="92"/>
    </row>
    <row r="141" spans="1:11" s="20" customFormat="1" ht="14.25" customHeight="1">
      <c r="A141" s="26">
        <v>3900</v>
      </c>
      <c r="B141" s="21">
        <v>5031</v>
      </c>
      <c r="C141" s="21" t="s">
        <v>76</v>
      </c>
      <c r="D141" s="21">
        <v>104</v>
      </c>
      <c r="E141" s="21"/>
      <c r="F141" s="21" t="s">
        <v>27</v>
      </c>
      <c r="G141" s="21"/>
      <c r="H141" s="21"/>
      <c r="I141" s="82">
        <v>195</v>
      </c>
      <c r="J141" s="21"/>
      <c r="K141" s="92"/>
    </row>
    <row r="142" spans="1:11" s="20" customFormat="1" ht="14.25" customHeight="1">
      <c r="A142" s="26">
        <v>3900</v>
      </c>
      <c r="B142" s="21">
        <v>5032</v>
      </c>
      <c r="C142" s="21" t="s">
        <v>77</v>
      </c>
      <c r="D142" s="21">
        <v>104</v>
      </c>
      <c r="E142" s="21"/>
      <c r="F142" s="21" t="s">
        <v>27</v>
      </c>
      <c r="G142" s="21"/>
      <c r="H142" s="21"/>
      <c r="I142" s="82">
        <v>70</v>
      </c>
      <c r="J142" s="21"/>
      <c r="K142" s="92"/>
    </row>
    <row r="143" spans="1:11" s="20" customFormat="1" ht="14.25" customHeight="1" thickBot="1">
      <c r="A143" s="42">
        <v>3900</v>
      </c>
      <c r="B143" s="43">
        <v>5424</v>
      </c>
      <c r="C143" s="43" t="s">
        <v>78</v>
      </c>
      <c r="D143" s="43">
        <v>104</v>
      </c>
      <c r="E143" s="43"/>
      <c r="F143" s="43" t="s">
        <v>27</v>
      </c>
      <c r="G143" s="43"/>
      <c r="H143" s="43"/>
      <c r="I143" s="83">
        <v>10</v>
      </c>
      <c r="J143" s="21"/>
      <c r="K143" s="92"/>
    </row>
    <row r="144" spans="1:11" ht="14.25" customHeight="1" thickBot="1">
      <c r="A144" s="53">
        <v>3900</v>
      </c>
      <c r="B144" s="54"/>
      <c r="C144" s="63" t="s">
        <v>48</v>
      </c>
      <c r="D144" s="54"/>
      <c r="E144" s="54"/>
      <c r="F144" s="55" t="s">
        <v>42</v>
      </c>
      <c r="G144" s="54"/>
      <c r="H144" s="54"/>
      <c r="I144" s="71">
        <f>SUM(I140:I143)</f>
        <v>1053</v>
      </c>
      <c r="J144" s="71">
        <f>SUM(J140:J143)</f>
        <v>0</v>
      </c>
      <c r="K144" s="88">
        <f>SUM(K140:K143)</f>
        <v>0</v>
      </c>
    </row>
    <row r="145" spans="1:11" s="20" customFormat="1" ht="14.25" customHeight="1" thickBot="1">
      <c r="A145" s="42">
        <v>4349</v>
      </c>
      <c r="B145" s="43">
        <v>5221</v>
      </c>
      <c r="C145" s="43" t="s">
        <v>79</v>
      </c>
      <c r="D145" s="43">
        <v>111</v>
      </c>
      <c r="E145" s="43"/>
      <c r="F145" s="43" t="s">
        <v>52</v>
      </c>
      <c r="G145" s="43"/>
      <c r="H145" s="43"/>
      <c r="I145" s="83">
        <v>5531</v>
      </c>
      <c r="J145" s="21"/>
      <c r="K145" s="92"/>
    </row>
    <row r="146" spans="1:11" ht="14.25" customHeight="1" thickBot="1">
      <c r="A146" s="53">
        <v>4349</v>
      </c>
      <c r="B146" s="54"/>
      <c r="C146" s="63" t="s">
        <v>81</v>
      </c>
      <c r="D146" s="54"/>
      <c r="E146" s="54"/>
      <c r="F146" s="55" t="s">
        <v>42</v>
      </c>
      <c r="G146" s="54"/>
      <c r="H146" s="54"/>
      <c r="I146" s="71">
        <f>SUM(I145)</f>
        <v>5531</v>
      </c>
      <c r="J146" s="71">
        <f>SUM(J145:J145)</f>
        <v>0</v>
      </c>
      <c r="K146" s="88">
        <f>SUM(K145:K145)</f>
        <v>0</v>
      </c>
    </row>
    <row r="147" spans="1:11" ht="14.25" customHeight="1" thickBot="1">
      <c r="A147" s="31">
        <v>6310</v>
      </c>
      <c r="B147" s="32">
        <v>5163</v>
      </c>
      <c r="C147" s="32" t="s">
        <v>94</v>
      </c>
      <c r="D147" s="32">
        <v>100</v>
      </c>
      <c r="E147" s="32"/>
      <c r="F147" s="32" t="s">
        <v>20</v>
      </c>
      <c r="G147" s="32"/>
      <c r="H147" s="32"/>
      <c r="I147" s="85">
        <v>3</v>
      </c>
      <c r="J147" s="75"/>
      <c r="K147" s="91"/>
    </row>
    <row r="148" spans="1:11" ht="14.25" customHeight="1" thickBot="1">
      <c r="A148" s="47">
        <v>6310</v>
      </c>
      <c r="B148" s="48"/>
      <c r="C148" s="51" t="s">
        <v>49</v>
      </c>
      <c r="D148" s="48"/>
      <c r="E148" s="48"/>
      <c r="F148" s="49" t="s">
        <v>42</v>
      </c>
      <c r="G148" s="48"/>
      <c r="H148" s="48"/>
      <c r="I148" s="69">
        <f>SUM(I147)</f>
        <v>3</v>
      </c>
      <c r="J148" s="71">
        <f>SUM(J147:J147)</f>
        <v>0</v>
      </c>
      <c r="K148" s="88">
        <f>SUM(K147:K147)</f>
        <v>0</v>
      </c>
    </row>
    <row r="149" spans="1:11" ht="14.25" customHeight="1" thickBot="1">
      <c r="A149" s="133" t="s">
        <v>10</v>
      </c>
      <c r="B149" s="134"/>
      <c r="C149" s="134"/>
      <c r="D149" s="134"/>
      <c r="E149" s="134"/>
      <c r="F149" s="134"/>
      <c r="G149" s="9"/>
      <c r="H149" s="29"/>
      <c r="I149" s="15">
        <f>SUM(I91,I107,I115,I120,I122,I139,I144,I146,I148)</f>
        <v>11906.6255</v>
      </c>
      <c r="J149" s="15">
        <f>SUM(J91,J107,J115,J120,J122,J139,J144,J146,J148)</f>
        <v>0</v>
      </c>
      <c r="K149" s="98">
        <f>SUM(I149:J149)</f>
        <v>11906.6255</v>
      </c>
    </row>
    <row r="150" spans="8:9" ht="14.25" customHeight="1" thickBot="1">
      <c r="H150" s="2"/>
      <c r="I150" s="23"/>
    </row>
    <row r="151" spans="1:11" ht="14.25" customHeight="1" thickBot="1">
      <c r="A151" s="5" t="s">
        <v>17</v>
      </c>
      <c r="B151" s="6"/>
      <c r="C151" s="6"/>
      <c r="D151" s="6"/>
      <c r="E151" s="6"/>
      <c r="F151" s="7"/>
      <c r="G151" s="9"/>
      <c r="H151" s="13"/>
      <c r="I151" s="15">
        <f>I79-I149</f>
        <v>876.2744999999995</v>
      </c>
      <c r="J151" s="15">
        <f>J79-J149</f>
        <v>0</v>
      </c>
      <c r="K151" s="15">
        <f>SUM(I151:J151)</f>
        <v>876.2744999999995</v>
      </c>
    </row>
    <row r="152" spans="8:9" ht="14.25" customHeight="1">
      <c r="H152" s="2"/>
      <c r="I152" s="24"/>
    </row>
    <row r="153" spans="1:9" ht="14.25" customHeight="1" thickBot="1">
      <c r="A153" s="1" t="s">
        <v>15</v>
      </c>
      <c r="H153" s="2"/>
      <c r="I153" s="25"/>
    </row>
    <row r="154" spans="1:11" ht="14.25" customHeight="1" thickBot="1">
      <c r="A154" s="10"/>
      <c r="B154" s="11">
        <v>8115</v>
      </c>
      <c r="C154" s="11" t="s">
        <v>9</v>
      </c>
      <c r="D154" s="11"/>
      <c r="E154" s="11" t="s">
        <v>19</v>
      </c>
      <c r="F154" s="12"/>
      <c r="G154" s="13"/>
      <c r="H154" s="13"/>
      <c r="I154" s="15">
        <f>I151*(-1)</f>
        <v>-876.2744999999995</v>
      </c>
      <c r="J154" s="15">
        <f>J151*(-1)</f>
        <v>0</v>
      </c>
      <c r="K154" s="15">
        <f>K151*(-1)</f>
        <v>-876.2744999999995</v>
      </c>
    </row>
    <row r="155" ht="9" customHeight="1">
      <c r="H155" s="2"/>
    </row>
    <row r="156" spans="1:9" ht="8.25" customHeight="1">
      <c r="A156" s="132" t="s">
        <v>125</v>
      </c>
      <c r="B156" s="132"/>
      <c r="C156" s="132"/>
      <c r="D156" s="132"/>
      <c r="E156" s="132"/>
      <c r="F156" s="132"/>
      <c r="G156" s="132"/>
      <c r="H156" s="132"/>
      <c r="I156" s="132"/>
    </row>
    <row r="157" spans="1:9" ht="67.5" customHeight="1">
      <c r="A157" s="132"/>
      <c r="B157" s="132"/>
      <c r="C157" s="132"/>
      <c r="D157" s="132"/>
      <c r="E157" s="132"/>
      <c r="F157" s="132"/>
      <c r="G157" s="132"/>
      <c r="H157" s="132"/>
      <c r="I157" s="132"/>
    </row>
    <row r="159" spans="1:8" ht="14.25" customHeight="1">
      <c r="A159" s="129" t="s">
        <v>22</v>
      </c>
      <c r="B159" s="129"/>
      <c r="C159" s="129"/>
      <c r="D159" s="129"/>
      <c r="E159" s="129"/>
      <c r="F159" s="129"/>
      <c r="H159" s="2"/>
    </row>
  </sheetData>
  <sheetProtection/>
  <autoFilter ref="A3:I154"/>
  <mergeCells count="7">
    <mergeCell ref="A159:F159"/>
    <mergeCell ref="A5:I5"/>
    <mergeCell ref="A81:I81"/>
    <mergeCell ref="A1:I1"/>
    <mergeCell ref="A156:I157"/>
    <mergeCell ref="A149:F149"/>
    <mergeCell ref="A79:F79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landscape" paperSize="9" r:id="rId3"/>
  <headerFooter alignWithMargins="0">
    <oddFooter>&amp;L&amp;8&amp;F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user</cp:lastModifiedBy>
  <cp:lastPrinted>2019-05-30T08:03:53Z</cp:lastPrinted>
  <dcterms:created xsi:type="dcterms:W3CDTF">2004-03-11T06:45:32Z</dcterms:created>
  <dcterms:modified xsi:type="dcterms:W3CDTF">2020-02-25T14:50:34Z</dcterms:modified>
  <cp:category/>
  <cp:version/>
  <cp:contentType/>
  <cp:contentStatus/>
</cp:coreProperties>
</file>